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tywater-my.sharepoint.com/personal/ashleigh_mcnaughton_unitywater_com/Documents/"/>
    </mc:Choice>
  </mc:AlternateContent>
  <xr:revisionPtr revIDLastSave="0" documentId="8_{5F70CD4D-2531-4736-BFBD-6B7E9679E794}" xr6:coauthVersionLast="47" xr6:coauthVersionMax="47" xr10:uidLastSave="{00000000-0000-0000-0000-000000000000}"/>
  <bookViews>
    <workbookView xWindow="26415" yWindow="1230" windowWidth="18900" windowHeight="10920" xr2:uid="{00000000-000D-0000-FFFF-FFFF00000000}"/>
  </bookViews>
  <sheets>
    <sheet name="Instructions" sheetId="19" r:id="rId1"/>
    <sheet name="Project Info" sheetId="11" r:id="rId2"/>
    <sheet name="Setup" sheetId="13" r:id="rId3"/>
    <sheet name="Drawdown" sheetId="12" r:id="rId4"/>
    <sheet name="SS, VFD, DOL Settings" sheetId="6" r:id="rId5"/>
    <sheet name="Flowmeter Settings" sheetId="15" r:id="rId6"/>
    <sheet name="Notes" sheetId="16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5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3">Drawdown!$A$1:$Z$73</definedName>
    <definedName name="_xlnm.Print_Area" localSheetId="5">'Flowmeter Settings'!$A$1:$H$73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Area" localSheetId="4">'SS, VFD, DOL Settings'!$A$1:$M$73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K23" i="12"/>
  <c r="C23" i="12"/>
  <c r="E57" i="12" l="1"/>
  <c r="D35" i="12"/>
  <c r="D36" i="12"/>
  <c r="D37" i="12"/>
  <c r="D38" i="12"/>
  <c r="D34" i="12"/>
  <c r="E66" i="12"/>
  <c r="E67" i="12"/>
  <c r="E68" i="12"/>
  <c r="E69" i="12"/>
  <c r="E56" i="12"/>
  <c r="E58" i="12"/>
  <c r="E59" i="12"/>
  <c r="E46" i="12"/>
  <c r="E47" i="12"/>
  <c r="E48" i="12"/>
  <c r="E49" i="12"/>
  <c r="D55" i="13"/>
  <c r="E3" i="6" l="1"/>
  <c r="B3" i="6"/>
  <c r="E2" i="6"/>
  <c r="B2" i="6"/>
  <c r="E1" i="6"/>
  <c r="B1" i="6"/>
  <c r="D3" i="15"/>
  <c r="D2" i="15"/>
  <c r="D1" i="15"/>
  <c r="B3" i="15"/>
  <c r="B2" i="15"/>
  <c r="B1" i="15"/>
  <c r="R3" i="12" l="1"/>
  <c r="O3" i="12"/>
  <c r="R2" i="12"/>
  <c r="O2" i="12"/>
  <c r="R1" i="12"/>
  <c r="O1" i="12"/>
  <c r="R3" i="13"/>
  <c r="O3" i="13"/>
  <c r="R2" i="13"/>
  <c r="O2" i="13"/>
  <c r="R1" i="13"/>
  <c r="O1" i="13"/>
  <c r="D36" i="13" l="1"/>
  <c r="D35" i="13"/>
  <c r="E65" i="12"/>
  <c r="E55" i="12"/>
  <c r="E45" i="12"/>
  <c r="B8" i="12"/>
  <c r="E3" i="13"/>
  <c r="B3" i="13"/>
  <c r="E2" i="13"/>
  <c r="B2" i="13"/>
  <c r="E1" i="13"/>
  <c r="B1" i="13"/>
  <c r="E97" i="13"/>
  <c r="E113" i="13" s="1"/>
  <c r="E89" i="13"/>
  <c r="E90" i="13" s="1"/>
  <c r="E88" i="13"/>
  <c r="D32" i="13"/>
  <c r="D31" i="13"/>
  <c r="D30" i="13"/>
  <c r="D28" i="13"/>
  <c r="D29" i="13" s="1"/>
  <c r="G23" i="12" s="1"/>
  <c r="D27" i="13"/>
  <c r="C27" i="12" s="1"/>
  <c r="D26" i="13"/>
  <c r="C8" i="12" s="1"/>
  <c r="C25" i="12" l="1"/>
  <c r="C26" i="12"/>
  <c r="C24" i="12"/>
  <c r="D8" i="12"/>
  <c r="E93" i="13"/>
  <c r="E103" i="13"/>
  <c r="E107" i="13"/>
  <c r="E111" i="13"/>
  <c r="E115" i="13"/>
  <c r="E101" i="13"/>
  <c r="E105" i="13"/>
  <c r="E109" i="13"/>
  <c r="F23" i="12" l="1"/>
  <c r="J23" i="12"/>
  <c r="N89" i="13"/>
  <c r="N91" i="13" s="1"/>
  <c r="E94" i="13"/>
  <c r="N115" i="13" l="1"/>
  <c r="P115" i="13" s="1"/>
  <c r="N111" i="13"/>
  <c r="P111" i="13" s="1"/>
  <c r="N107" i="13"/>
  <c r="P107" i="13" s="1"/>
  <c r="N103" i="13"/>
  <c r="P103" i="13" s="1"/>
  <c r="N93" i="13"/>
  <c r="N113" i="13"/>
  <c r="P113" i="13" s="1"/>
  <c r="N109" i="13"/>
  <c r="P109" i="13" s="1"/>
  <c r="N105" i="13"/>
  <c r="P105" i="13" s="1"/>
  <c r="N101" i="13"/>
  <c r="P101" i="13" s="1"/>
  <c r="N95" i="13"/>
  <c r="E95" i="13"/>
  <c r="E99" i="13"/>
  <c r="E2" i="12" l="1"/>
  <c r="H16" i="12"/>
  <c r="I16" i="12" s="1"/>
  <c r="H17" i="12"/>
  <c r="I17" i="12" s="1"/>
  <c r="H15" i="12"/>
  <c r="I15" i="12" s="1"/>
  <c r="E3" i="12"/>
  <c r="E1" i="12"/>
  <c r="B3" i="12"/>
  <c r="B2" i="12"/>
  <c r="B1" i="12"/>
</calcChain>
</file>

<file path=xl/sharedStrings.xml><?xml version="1.0" encoding="utf-8"?>
<sst xmlns="http://schemas.openxmlformats.org/spreadsheetml/2006/main" count="508" uniqueCount="317">
  <si>
    <t>Type</t>
  </si>
  <si>
    <t>Pump 1</t>
  </si>
  <si>
    <t>Pump 2</t>
  </si>
  <si>
    <t>%</t>
  </si>
  <si>
    <t>Overflow Probe</t>
  </si>
  <si>
    <t>Mtrs RL</t>
  </si>
  <si>
    <t>Overflow Level</t>
  </si>
  <si>
    <t>Invert Level</t>
  </si>
  <si>
    <t>Well Bottom</t>
  </si>
  <si>
    <t>Metres</t>
  </si>
  <si>
    <t>Well Pump-down Time = 2 Pumps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</si>
  <si>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</si>
  <si>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</si>
  <si>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</si>
  <si>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</si>
  <si>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</si>
  <si>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</si>
  <si>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</si>
  <si>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</si>
  <si>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</si>
  <si>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</si>
  <si>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</si>
  <si>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</si>
  <si>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</si>
  <si>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</si>
  <si>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</si>
  <si>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</si>
  <si>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</si>
  <si>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</si>
  <si>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Parameters</t>
  </si>
  <si>
    <t>HMI</t>
  </si>
  <si>
    <t>TOS</t>
  </si>
  <si>
    <t>Drive</t>
  </si>
  <si>
    <t>Duty Pumping Distance</t>
  </si>
  <si>
    <t xml:space="preserve">Duty Stop Point </t>
  </si>
  <si>
    <t xml:space="preserve">Assist Stop Point </t>
  </si>
  <si>
    <t xml:space="preserve">Duty Start Point </t>
  </si>
  <si>
    <t xml:space="preserve">Asisist Start Point </t>
  </si>
  <si>
    <t xml:space="preserve">Emergency Sorage Invert </t>
  </si>
  <si>
    <t>Emergency Storage Invert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</si>
  <si>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</si>
  <si>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</si>
  <si>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</si>
  <si>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</si>
  <si>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</si>
  <si>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</si>
  <si>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</si>
  <si>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</si>
  <si>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</si>
  <si>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</si>
  <si>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</si>
  <si>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</si>
  <si>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</si>
  <si>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</si>
  <si>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</si>
  <si>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Top Water level (Invert)</t>
  </si>
  <si>
    <t>Hydrostatic (Well Level) Calculations</t>
  </si>
  <si>
    <t>Notes:</t>
  </si>
  <si>
    <t>Project Address:</t>
  </si>
  <si>
    <t>Project Name:</t>
  </si>
  <si>
    <t>Drawdown Test</t>
  </si>
  <si>
    <t>Well Volume</t>
  </si>
  <si>
    <t>Volume</t>
  </si>
  <si>
    <t>Start Level</t>
  </si>
  <si>
    <t>(%)</t>
  </si>
  <si>
    <t>(mm)</t>
  </si>
  <si>
    <t>Before Running</t>
  </si>
  <si>
    <t>Head</t>
  </si>
  <si>
    <t>(m)</t>
  </si>
  <si>
    <t>Motor Amps</t>
  </si>
  <si>
    <t>(A)</t>
  </si>
  <si>
    <t>Flow</t>
  </si>
  <si>
    <t>(L/s)</t>
  </si>
  <si>
    <t>After Running</t>
  </si>
  <si>
    <t>Finish Level</t>
  </si>
  <si>
    <t>Running Time</t>
  </si>
  <si>
    <t>Guage</t>
  </si>
  <si>
    <t>Flowmeter</t>
  </si>
  <si>
    <t>Timer</t>
  </si>
  <si>
    <t>(seconds)</t>
  </si>
  <si>
    <t>Measurement</t>
  </si>
  <si>
    <t>Device</t>
  </si>
  <si>
    <t>Units</t>
  </si>
  <si>
    <t>Drawdown</t>
  </si>
  <si>
    <t>Flowrate</t>
  </si>
  <si>
    <t>Pump1</t>
  </si>
  <si>
    <t>Pump2</t>
  </si>
  <si>
    <t>Pump 1 and 2</t>
  </si>
  <si>
    <t>Calculated Results</t>
  </si>
  <si>
    <t>Diameter</t>
  </si>
  <si>
    <t>Depth</t>
  </si>
  <si>
    <t>(m³)</t>
  </si>
  <si>
    <t>Flowmeter Verification</t>
  </si>
  <si>
    <t>Pump Performance</t>
  </si>
  <si>
    <t>Running</t>
  </si>
  <si>
    <t>Pump Test</t>
  </si>
  <si>
    <t>Name</t>
  </si>
  <si>
    <t>No</t>
  </si>
  <si>
    <t>Address</t>
  </si>
  <si>
    <t>Discharge Valve(s) Closed</t>
  </si>
  <si>
    <t>Discharge Valve(s) Pos 1</t>
  </si>
  <si>
    <t>Discharge Valve(s) Pos 2</t>
  </si>
  <si>
    <t>Discharge Valve(s) Pos 3</t>
  </si>
  <si>
    <t>Discharge Valve(s) Open</t>
  </si>
  <si>
    <t>Water Level</t>
  </si>
  <si>
    <t>(KPa)</t>
  </si>
  <si>
    <t>Overflow</t>
  </si>
  <si>
    <t>Hydrostatic Install location</t>
  </si>
  <si>
    <t>Hydrostatic Probe (Calibrated Length)</t>
  </si>
  <si>
    <t>Installed distance from Well bottom</t>
  </si>
  <si>
    <t>Emergency Start Float</t>
  </si>
  <si>
    <t>Emergency Storge (if not present = Invert?)</t>
  </si>
  <si>
    <t>Duty Pump-down Time = 1 Pump</t>
  </si>
  <si>
    <t>TWL (Duty Pump Start)</t>
  </si>
  <si>
    <t>BWL (Duty Pump Stop)</t>
  </si>
  <si>
    <t>One Pump Flow Rate</t>
  </si>
  <si>
    <t>Both Pump(s) Flow Rate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</si>
  <si>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</si>
  <si>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</si>
  <si>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</si>
  <si>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</si>
  <si>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</si>
  <si>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</si>
  <si>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</si>
  <si>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</si>
  <si>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</si>
  <si>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</si>
  <si>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</si>
  <si>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</si>
  <si>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Pump Station Top of Slab (TOS)</t>
  </si>
  <si>
    <t>Well Design Setup</t>
  </si>
  <si>
    <t>m</t>
  </si>
  <si>
    <t>m RL</t>
  </si>
  <si>
    <t>L/s</t>
  </si>
  <si>
    <t>Value</t>
  </si>
  <si>
    <t>Unit</t>
  </si>
  <si>
    <t>seconds</t>
  </si>
  <si>
    <t>Guage Level</t>
  </si>
  <si>
    <t>Pumps 1 and 2 (Parallel)</t>
  </si>
  <si>
    <t>Note:</t>
  </si>
  <si>
    <t>1)  Pump-down times assume no inflow</t>
  </si>
  <si>
    <t>Actual Setup Levels</t>
  </si>
  <si>
    <t>m TOS</t>
  </si>
  <si>
    <t>Control Setup</t>
  </si>
  <si>
    <t>0-100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</si>
  <si>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</si>
  <si>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</si>
  <si>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</si>
  <si>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</si>
  <si>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</si>
  <si>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</si>
  <si>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</si>
  <si>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</si>
  <si>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</si>
  <si>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</si>
  <si>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</si>
  <si>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</si>
  <si>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</si>
  <si>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</si>
  <si>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</si>
  <si>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</si>
  <si>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</si>
  <si>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</si>
  <si>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</si>
  <si>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</si>
  <si>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</si>
  <si>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</si>
  <si>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</si>
  <si>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</si>
  <si>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</si>
  <si>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</si>
  <si>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</si>
  <si>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</si>
  <si>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</si>
  <si>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</si>
  <si>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</si>
  <si>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</si>
  <si>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</si>
  <si>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</si>
  <si>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</si>
  <si>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</si>
  <si>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</si>
  <si>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</si>
  <si>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</si>
  <si>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</si>
  <si>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</si>
  <si>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</si>
  <si>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</si>
  <si>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</si>
  <si>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</si>
  <si>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</si>
  <si>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</si>
  <si>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</si>
  <si>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</si>
  <si>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</si>
  <si>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</si>
  <si>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</si>
  <si>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</si>
  <si>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</si>
  <si>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</si>
  <si>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</si>
  <si>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</si>
  <si>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</si>
  <si>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</si>
  <si>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</si>
  <si>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</si>
  <si>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</si>
  <si>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</si>
  <si>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</si>
  <si>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</si>
  <si>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</si>
  <si>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</si>
  <si>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</si>
  <si>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</si>
  <si>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</si>
  <si>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</si>
  <si>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</si>
  <si>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</si>
  <si>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</si>
  <si>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</si>
  <si>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</si>
  <si>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</si>
  <si>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</si>
  <si>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</si>
  <si>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</si>
  <si>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</si>
  <si>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</si>
  <si>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</si>
  <si>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</si>
  <si>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</si>
  <si>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</si>
  <si>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</si>
  <si>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</si>
  <si>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</si>
  <si>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</si>
  <si>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</si>
  <si>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</si>
  <si>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</si>
  <si>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</si>
  <si>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</si>
  <si>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</si>
  <si>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</si>
  <si>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</si>
  <si>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</si>
  <si>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</si>
  <si>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</si>
  <si>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</si>
  <si>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</si>
  <si>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</si>
  <si>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</si>
  <si>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</si>
  <si>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</si>
  <si>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</si>
  <si>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</si>
  <si>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</si>
  <si>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</si>
  <si>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</si>
  <si>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</si>
  <si>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</si>
  <si>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</si>
  <si>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</si>
  <si>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</si>
  <si>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</si>
  <si>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</si>
  <si>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</si>
  <si>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</si>
  <si>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</si>
  <si>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</si>
  <si>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</si>
  <si>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</si>
  <si>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</si>
  <si>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</si>
  <si>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</si>
  <si>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</si>
  <si>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</si>
  <si>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</si>
  <si>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</si>
  <si>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</si>
  <si>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</si>
  <si>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</si>
  <si>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</si>
  <si>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</si>
  <si>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</si>
  <si>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</si>
  <si>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</si>
  <si>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</si>
  <si>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</si>
  <si>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Soft Starter Settings</t>
  </si>
  <si>
    <t>Variable Flow Drive Settings</t>
  </si>
  <si>
    <t>Project Location</t>
  </si>
  <si>
    <t>Calculated Install Dimensions</t>
  </si>
  <si>
    <t>2) The Top of Slab (TOS) dimensions are measured from top of slab level</t>
  </si>
  <si>
    <t>Actual Settings</t>
  </si>
  <si>
    <t>Rising Main Volume</t>
  </si>
  <si>
    <t>Rising Main Volume Calculation</t>
  </si>
  <si>
    <t>Length</t>
  </si>
  <si>
    <t>(kL)</t>
  </si>
  <si>
    <t>Internal Diam</t>
  </si>
  <si>
    <t>Tender Pump Curve</t>
  </si>
  <si>
    <t>Flow (1P)</t>
  </si>
  <si>
    <t>Flow (2P)</t>
  </si>
  <si>
    <t>As Constructed Pump Curve</t>
  </si>
  <si>
    <t>Direct On-line Overload Settings</t>
  </si>
  <si>
    <t>Level Sensor Checks</t>
  </si>
  <si>
    <t>Level</t>
  </si>
  <si>
    <t>Total Well Depth</t>
  </si>
  <si>
    <t>High Level Alarm</t>
  </si>
  <si>
    <t>High High Level Alarm</t>
  </si>
  <si>
    <t>This worksheet has is designed for sewer pumping stations with 2 identical pumps in a duty standby configuration.</t>
  </si>
  <si>
    <t>For pump stations with more than 2 pumps, the worksheet shall be modified accordingly.</t>
  </si>
  <si>
    <t>Sewer Pump Station Commissioning Worksheet</t>
  </si>
  <si>
    <t>Instructions</t>
  </si>
  <si>
    <t>2) The completed worksheet containing parameters as commissioned shall be provided to Operations and included in the Asset Manual</t>
  </si>
  <si>
    <t>Wet Well Diameter (Mtrs)</t>
  </si>
  <si>
    <t>1) This Worksheet shall be completed during commissioning in conjunction with project specific SPS Check Sheets</t>
  </si>
  <si>
    <t>LEGEND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</si>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</sst>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2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313">
    <xf numFmtId="168" fontId="0" fillId="0" borderId="0" xfId="0"/>
    <xf numFmtId="0" fontId="0" fillId="0" borderId="0" xfId="0" applyNumberFormat="1" applyAlignment="1">
      <alignment horizontal="left"/>
    </xf>
    <xf numFmtId="0" fontId="3" fillId="0" borderId="0" xfId="9"/>
    <xf numFmtId="168" fontId="0" fillId="3" borderId="0" xfId="0" applyFill="1" applyBorder="1" applyAlignment="1">
      <alignment horizontal="center" vertical="center"/>
    </xf>
    <xf numFmtId="168" fontId="0" fillId="3" borderId="0" xfId="0" applyFill="1" applyBorder="1"/>
    <xf numFmtId="168" fontId="4" fillId="0" borderId="0" xfId="0" applyFont="1" applyFill="1" applyBorder="1"/>
    <xf numFmtId="168" fontId="0" fillId="0" borderId="0" xfId="0" applyFill="1" applyBorder="1"/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168" fontId="0" fillId="2" borderId="12" xfId="0" applyFill="1" applyBorder="1" applyAlignment="1">
      <alignment horizontal="centerContinuous" vertical="center"/>
    </xf>
    <xf numFmtId="168" fontId="0" fillId="2" borderId="14" xfId="0" applyFill="1" applyBorder="1" applyAlignment="1">
      <alignment horizontal="centerContinuous" vertical="center"/>
    </xf>
    <xf numFmtId="168" fontId="0" fillId="3" borderId="0" xfId="0" applyFill="1" applyAlignment="1">
      <alignment vertical="center"/>
    </xf>
    <xf numFmtId="168" fontId="0" fillId="3" borderId="7" xfId="0" applyFont="1" applyFill="1" applyBorder="1" applyAlignment="1">
      <alignment vertical="center"/>
    </xf>
    <xf numFmtId="168" fontId="0" fillId="3" borderId="6" xfId="0" applyFont="1" applyFill="1" applyBorder="1" applyAlignment="1">
      <alignment vertical="center"/>
    </xf>
    <xf numFmtId="168" fontId="0" fillId="0" borderId="0" xfId="0" applyFont="1" applyAlignment="1">
      <alignment vertical="center"/>
    </xf>
    <xf numFmtId="168" fontId="0" fillId="3" borderId="6" xfId="0" applyFill="1" applyBorder="1" applyAlignment="1">
      <alignment vertical="center"/>
    </xf>
    <xf numFmtId="168" fontId="0" fillId="3" borderId="0" xfId="0" applyFill="1" applyBorder="1" applyAlignment="1">
      <alignment vertical="center"/>
    </xf>
    <xf numFmtId="168" fontId="0" fillId="3" borderId="7" xfId="0" applyFill="1" applyBorder="1" applyAlignment="1">
      <alignment vertical="center"/>
    </xf>
    <xf numFmtId="168" fontId="0" fillId="0" borderId="0" xfId="0" applyAlignment="1">
      <alignment vertical="center"/>
    </xf>
    <xf numFmtId="168" fontId="0" fillId="3" borderId="8" xfId="0" applyFill="1" applyBorder="1" applyAlignment="1">
      <alignment vertical="center"/>
    </xf>
    <xf numFmtId="168" fontId="0" fillId="3" borderId="9" xfId="0" applyFill="1" applyBorder="1" applyAlignment="1">
      <alignment vertical="center"/>
    </xf>
    <xf numFmtId="168" fontId="0" fillId="3" borderId="10" xfId="0" applyFill="1" applyBorder="1" applyAlignment="1">
      <alignment vertical="center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2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168" fontId="18" fillId="3" borderId="0" xfId="0" applyFont="1" applyFill="1" applyBorder="1" applyAlignment="1">
      <alignment vertical="center"/>
    </xf>
    <xf numFmtId="168" fontId="18" fillId="3" borderId="0" xfId="0" applyFont="1" applyFill="1" applyAlignment="1">
      <alignment vertical="center"/>
    </xf>
    <xf numFmtId="168" fontId="18" fillId="2" borderId="12" xfId="0" applyFont="1" applyFill="1" applyBorder="1" applyAlignment="1">
      <alignment horizontal="centerContinuous" vertical="center"/>
    </xf>
    <xf numFmtId="168" fontId="18" fillId="2" borderId="14" xfId="0" applyFont="1" applyFill="1" applyBorder="1" applyAlignment="1">
      <alignment horizontal="centerContinuous" vertical="center"/>
    </xf>
    <xf numFmtId="168" fontId="18" fillId="0" borderId="0" xfId="0" applyFont="1" applyAlignment="1">
      <alignment vertical="center"/>
    </xf>
    <xf numFmtId="168" fontId="0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0" fillId="0" borderId="3" xfId="0" applyFill="1" applyBorder="1"/>
    <xf numFmtId="0" fontId="9" fillId="0" borderId="4" xfId="9" applyFont="1" applyFill="1" applyBorder="1"/>
    <xf numFmtId="168" fontId="0" fillId="0" borderId="4" xfId="0" applyFill="1" applyBorder="1"/>
    <xf numFmtId="0" fontId="3" fillId="0" borderId="4" xfId="9" applyFill="1" applyBorder="1"/>
    <xf numFmtId="0" fontId="17" fillId="0" borderId="4" xfId="9" applyFont="1" applyFill="1" applyBorder="1"/>
    <xf numFmtId="168" fontId="0" fillId="0" borderId="5" xfId="0" applyFill="1" applyBorder="1"/>
    <xf numFmtId="168" fontId="0" fillId="0" borderId="6" xfId="0" applyFill="1" applyBorder="1"/>
    <xf numFmtId="0" fontId="9" fillId="0" borderId="0" xfId="9" applyFont="1" applyFill="1" applyBorder="1"/>
    <xf numFmtId="0" fontId="3" fillId="0" borderId="0" xfId="9" applyFill="1" applyBorder="1"/>
    <xf numFmtId="168" fontId="0" fillId="0" borderId="7" xfId="0" applyFill="1" applyBorder="1"/>
    <xf numFmtId="168" fontId="11" fillId="0" borderId="6" xfId="0" applyFont="1" applyFill="1" applyBorder="1" applyAlignment="1">
      <alignment vertical="center"/>
    </xf>
    <xf numFmtId="168" fontId="18" fillId="0" borderId="0" xfId="0" applyFont="1" applyFill="1" applyBorder="1" applyAlignment="1">
      <alignment vertical="center"/>
    </xf>
    <xf numFmtId="168" fontId="18" fillId="0" borderId="7" xfId="0" applyFont="1" applyFill="1" applyBorder="1" applyAlignment="1">
      <alignment vertical="center"/>
    </xf>
    <xf numFmtId="0" fontId="18" fillId="0" borderId="6" xfId="8" applyFont="1" applyFill="1" applyBorder="1" applyAlignment="1" applyProtection="1">
      <alignment vertical="center"/>
    </xf>
    <xf numFmtId="168" fontId="18" fillId="0" borderId="1" xfId="0" applyFont="1" applyFill="1" applyBorder="1" applyAlignment="1">
      <alignment horizontal="center" vertical="center"/>
    </xf>
    <xf numFmtId="172" fontId="11" fillId="0" borderId="1" xfId="8" applyNumberFormat="1" applyFont="1" applyFill="1" applyBorder="1" applyAlignment="1" applyProtection="1">
      <alignment horizontal="center" vertical="center"/>
      <protection locked="0"/>
    </xf>
    <xf numFmtId="168" fontId="18" fillId="0" borderId="6" xfId="0" applyFont="1" applyFill="1" applyBorder="1" applyAlignment="1">
      <alignment vertical="center"/>
    </xf>
    <xf numFmtId="0" fontId="18" fillId="0" borderId="6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vertical="center"/>
    </xf>
    <xf numFmtId="0" fontId="11" fillId="0" borderId="6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168" fontId="0" fillId="0" borderId="7" xfId="0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center" vertical="center"/>
    </xf>
    <xf numFmtId="0" fontId="18" fillId="0" borderId="0" xfId="10" applyFont="1" applyFill="1" applyBorder="1" applyAlignment="1">
      <alignment horizontal="center" vertical="center"/>
    </xf>
    <xf numFmtId="0" fontId="11" fillId="0" borderId="0" xfId="10" applyFont="1" applyFill="1" applyBorder="1" applyAlignment="1" applyProtection="1">
      <alignment horizontal="center" vertical="center"/>
    </xf>
    <xf numFmtId="0" fontId="22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right" vertical="center"/>
    </xf>
    <xf numFmtId="0" fontId="15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right" vertical="center"/>
    </xf>
    <xf numFmtId="0" fontId="18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1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center" vertical="center"/>
    </xf>
    <xf numFmtId="0" fontId="3" fillId="3" borderId="0" xfId="9" applyFill="1" applyBorder="1" applyAlignment="1">
      <alignment horizontal="center" vertical="center"/>
    </xf>
    <xf numFmtId="0" fontId="17" fillId="3" borderId="0" xfId="9" applyFont="1" applyFill="1" applyBorder="1" applyAlignment="1">
      <alignment horizontal="center" vertical="center"/>
    </xf>
    <xf numFmtId="168" fontId="0" fillId="2" borderId="12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9" fontId="15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3" fillId="0" borderId="0" xfId="10" applyNumberFormat="1" applyFill="1" applyBorder="1" applyAlignment="1">
      <alignment horizontal="center" vertical="center"/>
    </xf>
    <xf numFmtId="2" fontId="3" fillId="0" borderId="0" xfId="10" applyNumberForma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11" fillId="0" borderId="0" xfId="10" applyFont="1" applyFill="1" applyBorder="1" applyAlignment="1" applyProtection="1">
      <alignment horizontal="right" vertical="center"/>
    </xf>
    <xf numFmtId="0" fontId="22" fillId="0" borderId="0" xfId="10" applyFont="1" applyFill="1" applyBorder="1" applyAlignment="1" applyProtection="1">
      <alignment horizontal="left" vertical="center"/>
    </xf>
    <xf numFmtId="169" fontId="18" fillId="0" borderId="0" xfId="10" applyNumberFormat="1" applyFont="1" applyFill="1" applyBorder="1" applyAlignment="1">
      <alignment horizontal="right" vertical="center"/>
    </xf>
    <xf numFmtId="169" fontId="18" fillId="0" borderId="1" xfId="8" applyNumberFormat="1" applyFont="1" applyFill="1" applyBorder="1" applyAlignment="1" applyProtection="1">
      <alignment horizontal="center" vertical="center"/>
      <protection locked="0"/>
    </xf>
    <xf numFmtId="169" fontId="22" fillId="0" borderId="0" xfId="10" applyNumberFormat="1" applyFont="1" applyFill="1" applyBorder="1" applyAlignment="1" applyProtection="1">
      <alignment horizontal="right" vertical="center"/>
    </xf>
    <xf numFmtId="169" fontId="18" fillId="0" borderId="0" xfId="10" applyNumberFormat="1" applyFont="1" applyFill="1" applyBorder="1" applyAlignment="1" applyProtection="1">
      <alignment horizontal="right" vertical="center"/>
    </xf>
    <xf numFmtId="1" fontId="23" fillId="0" borderId="0" xfId="10" applyNumberFormat="1" applyFont="1" applyFill="1" applyBorder="1" applyAlignment="1" applyProtection="1">
      <alignment horizontal="right" vertical="center"/>
    </xf>
    <xf numFmtId="168" fontId="21" fillId="2" borderId="13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left" vertical="center"/>
    </xf>
    <xf numFmtId="0" fontId="3" fillId="0" borderId="0" xfId="9" applyFill="1"/>
    <xf numFmtId="0" fontId="16" fillId="0" borderId="0" xfId="9" applyFont="1" applyFill="1" applyBorder="1"/>
    <xf numFmtId="0" fontId="4" fillId="0" borderId="0" xfId="9" applyFont="1" applyFill="1" applyBorder="1"/>
    <xf numFmtId="168" fontId="0" fillId="0" borderId="6" xfId="0" applyFill="1" applyBorder="1" applyAlignment="1">
      <alignment horizontal="centerContinuous" vertical="center"/>
    </xf>
    <xf numFmtId="168" fontId="18" fillId="3" borderId="7" xfId="0" applyFont="1" applyFill="1" applyBorder="1" applyAlignment="1">
      <alignment vertical="center"/>
    </xf>
    <xf numFmtId="168" fontId="18" fillId="0" borderId="6" xfId="0" applyFont="1" applyFill="1" applyBorder="1" applyAlignment="1">
      <alignment horizontal="centerContinuous" vertical="center"/>
    </xf>
    <xf numFmtId="0" fontId="18" fillId="3" borderId="6" xfId="0" applyNumberFormat="1" applyFont="1" applyFill="1" applyBorder="1" applyAlignment="1">
      <alignment vertical="center"/>
    </xf>
    <xf numFmtId="168" fontId="18" fillId="3" borderId="6" xfId="0" applyFont="1" applyFill="1" applyBorder="1" applyAlignment="1">
      <alignment vertical="center"/>
    </xf>
    <xf numFmtId="168" fontId="18" fillId="0" borderId="7" xfId="0" applyFont="1" applyBorder="1" applyAlignment="1">
      <alignment vertical="center"/>
    </xf>
    <xf numFmtId="168" fontId="0" fillId="0" borderId="7" xfId="0" applyFont="1" applyBorder="1" applyAlignment="1">
      <alignment vertical="center"/>
    </xf>
    <xf numFmtId="168" fontId="0" fillId="0" borderId="7" xfId="0" applyBorder="1" applyAlignment="1">
      <alignment vertical="center"/>
    </xf>
    <xf numFmtId="168" fontId="0" fillId="0" borderId="9" xfId="0" applyBorder="1" applyAlignment="1">
      <alignment vertical="center"/>
    </xf>
    <xf numFmtId="168" fontId="0" fillId="0" borderId="10" xfId="0" applyBorder="1" applyAlignment="1">
      <alignment vertical="center"/>
    </xf>
    <xf numFmtId="0" fontId="3" fillId="2" borderId="14" xfId="10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left" vertical="center"/>
    </xf>
    <xf numFmtId="0" fontId="6" fillId="0" borderId="7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>
      <alignment horizontal="left" vertical="center"/>
    </xf>
    <xf numFmtId="0" fontId="3" fillId="0" borderId="7" xfId="10" applyFont="1" applyFill="1" applyBorder="1" applyAlignment="1" applyProtection="1">
      <alignment horizontal="center" vertical="center"/>
    </xf>
    <xf numFmtId="0" fontId="3" fillId="0" borderId="7" xfId="10" applyFill="1" applyBorder="1" applyAlignment="1" applyProtection="1">
      <alignment horizontal="center" vertical="center"/>
    </xf>
    <xf numFmtId="0" fontId="11" fillId="0" borderId="6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 applyProtection="1">
      <alignment horizontal="left" vertical="center"/>
    </xf>
    <xf numFmtId="168" fontId="20" fillId="3" borderId="6" xfId="0" applyFont="1" applyFill="1" applyBorder="1" applyAlignment="1">
      <alignment horizontal="left" vertical="center"/>
    </xf>
    <xf numFmtId="168" fontId="21" fillId="0" borderId="6" xfId="0" applyFont="1" applyFill="1" applyBorder="1" applyAlignment="1">
      <alignment horizontal="left" vertical="center"/>
    </xf>
    <xf numFmtId="0" fontId="20" fillId="0" borderId="6" xfId="10" applyFont="1" applyFill="1" applyBorder="1" applyAlignment="1">
      <alignment horizontal="left" vertical="center"/>
    </xf>
    <xf numFmtId="0" fontId="18" fillId="0" borderId="7" xfId="10" applyFont="1" applyFill="1" applyBorder="1" applyAlignment="1" applyProtection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0" fontId="3" fillId="0" borderId="6" xfId="10" applyFill="1" applyBorder="1" applyAlignment="1">
      <alignment horizontal="center" vertical="center"/>
    </xf>
    <xf numFmtId="0" fontId="3" fillId="0" borderId="7" xfId="10" applyFill="1" applyBorder="1" applyAlignment="1">
      <alignment horizontal="center" vertical="center"/>
    </xf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/>
    <xf numFmtId="0" fontId="3" fillId="0" borderId="9" xfId="10" applyFill="1" applyBorder="1" applyProtection="1"/>
    <xf numFmtId="0" fontId="3" fillId="0" borderId="9" xfId="10" applyFill="1" applyBorder="1"/>
    <xf numFmtId="0" fontId="3" fillId="0" borderId="10" xfId="10" applyFill="1" applyBorder="1"/>
    <xf numFmtId="0" fontId="3" fillId="0" borderId="6" xfId="10" applyFill="1" applyBorder="1" applyAlignment="1" applyProtection="1">
      <alignment horizontal="center" vertical="center"/>
    </xf>
    <xf numFmtId="0" fontId="4" fillId="0" borderId="7" xfId="10" applyFont="1" applyFill="1" applyBorder="1" applyAlignment="1">
      <alignment horizontal="center" vertical="center"/>
    </xf>
    <xf numFmtId="0" fontId="3" fillId="0" borderId="6" xfId="10" applyFont="1" applyFill="1" applyBorder="1" applyAlignment="1" applyProtection="1">
      <alignment horizontal="center" vertical="center"/>
    </xf>
    <xf numFmtId="9" fontId="15" fillId="0" borderId="7" xfId="10" applyNumberFormat="1" applyFont="1" applyFill="1" applyBorder="1" applyAlignment="1">
      <alignment horizontal="center" vertical="center"/>
    </xf>
    <xf numFmtId="9" fontId="3" fillId="0" borderId="7" xfId="10" applyNumberFormat="1" applyFill="1" applyBorder="1" applyAlignment="1">
      <alignment horizontal="center" vertical="center"/>
    </xf>
    <xf numFmtId="0" fontId="0" fillId="0" borderId="6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center" vertical="center"/>
    </xf>
    <xf numFmtId="0" fontId="18" fillId="0" borderId="7" xfId="10" applyFont="1" applyFill="1" applyBorder="1" applyAlignment="1">
      <alignment horizontal="center" vertical="center"/>
    </xf>
    <xf numFmtId="2" fontId="7" fillId="0" borderId="9" xfId="10" applyNumberFormat="1" applyFont="1" applyFill="1" applyBorder="1" applyAlignment="1" applyProtection="1">
      <alignment horizontal="center"/>
    </xf>
    <xf numFmtId="0" fontId="3" fillId="0" borderId="9" xfId="10" applyFill="1" applyBorder="1" applyAlignment="1" applyProtection="1">
      <alignment horizontal="left" indent="1"/>
    </xf>
    <xf numFmtId="2" fontId="3" fillId="0" borderId="9" xfId="10" applyNumberFormat="1" applyFill="1" applyBorder="1"/>
    <xf numFmtId="2" fontId="3" fillId="0" borderId="9" xfId="10" applyNumberFormat="1" applyFill="1" applyBorder="1" applyAlignment="1">
      <alignment horizontal="center" vertical="center"/>
    </xf>
    <xf numFmtId="168" fontId="18" fillId="0" borderId="0" xfId="0" applyFont="1" applyFill="1" applyBorder="1" applyAlignment="1">
      <alignment horizontal="left" vertical="center"/>
    </xf>
    <xf numFmtId="168" fontId="18" fillId="0" borderId="0" xfId="0" applyFont="1" applyFill="1" applyBorder="1" applyAlignment="1">
      <alignment horizontal="center" vertical="center"/>
    </xf>
    <xf numFmtId="0" fontId="18" fillId="0" borderId="0" xfId="10" applyFont="1" applyFill="1" applyBorder="1"/>
    <xf numFmtId="0" fontId="11" fillId="0" borderId="6" xfId="10" applyFont="1" applyFill="1" applyBorder="1" applyAlignment="1">
      <alignment horizontal="left" vertical="center"/>
    </xf>
    <xf numFmtId="0" fontId="11" fillId="0" borderId="0" xfId="10" applyFont="1" applyFill="1" applyBorder="1" applyAlignment="1">
      <alignment horizontal="left" vertical="center"/>
    </xf>
    <xf numFmtId="0" fontId="10" fillId="0" borderId="0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>
      <alignment vertical="center"/>
    </xf>
    <xf numFmtId="0" fontId="18" fillId="0" borderId="0" xfId="10" applyFont="1" applyFill="1" applyBorder="1" applyAlignment="1" applyProtection="1">
      <alignment vertical="center"/>
    </xf>
    <xf numFmtId="0" fontId="18" fillId="0" borderId="0" xfId="10" applyFont="1" applyFill="1" applyBorder="1" applyAlignment="1">
      <alignment vertical="center"/>
    </xf>
    <xf numFmtId="169" fontId="25" fillId="0" borderId="0" xfId="10" applyNumberFormat="1" applyFont="1" applyFill="1" applyBorder="1" applyAlignment="1" applyProtection="1">
      <alignment vertical="center"/>
      <protection locked="0"/>
    </xf>
    <xf numFmtId="0" fontId="18" fillId="0" borderId="6" xfId="10" applyFont="1" applyFill="1" applyBorder="1" applyAlignment="1" applyProtection="1">
      <alignment vertical="center"/>
    </xf>
    <xf numFmtId="169" fontId="22" fillId="0" borderId="0" xfId="10" applyNumberFormat="1" applyFont="1" applyFill="1" applyBorder="1" applyAlignment="1" applyProtection="1">
      <alignment vertical="center"/>
    </xf>
    <xf numFmtId="169" fontId="18" fillId="0" borderId="0" xfId="10" applyNumberFormat="1" applyFont="1" applyFill="1" applyBorder="1" applyAlignment="1" applyProtection="1">
      <alignment vertical="center"/>
    </xf>
    <xf numFmtId="1" fontId="23" fillId="0" borderId="0" xfId="10" applyNumberFormat="1" applyFont="1" applyFill="1" applyBorder="1" applyAlignment="1" applyProtection="1">
      <alignment vertical="center"/>
    </xf>
    <xf numFmtId="2" fontId="18" fillId="0" borderId="6" xfId="10" applyNumberFormat="1" applyFont="1" applyFill="1" applyBorder="1" applyAlignment="1">
      <alignment vertical="center"/>
    </xf>
    <xf numFmtId="0" fontId="25" fillId="0" borderId="0" xfId="10" applyFont="1" applyFill="1" applyBorder="1" applyAlignment="1">
      <alignment vertical="center"/>
    </xf>
    <xf numFmtId="2" fontId="25" fillId="0" borderId="0" xfId="10" applyNumberFormat="1" applyFont="1" applyFill="1" applyBorder="1" applyAlignment="1">
      <alignment vertical="center"/>
    </xf>
    <xf numFmtId="0" fontId="25" fillId="0" borderId="0" xfId="10" applyFont="1" applyFill="1" applyBorder="1" applyAlignment="1" applyProtection="1">
      <alignment vertical="center"/>
    </xf>
    <xf numFmtId="0" fontId="18" fillId="0" borderId="6" xfId="10" applyFont="1" applyFill="1" applyBorder="1" applyAlignment="1"/>
    <xf numFmtId="0" fontId="18" fillId="0" borderId="0" xfId="10" applyFont="1" applyFill="1" applyBorder="1" applyAlignment="1" applyProtection="1"/>
    <xf numFmtId="0" fontId="18" fillId="0" borderId="0" xfId="10" applyFont="1" applyFill="1" applyBorder="1" applyAlignment="1"/>
    <xf numFmtId="0" fontId="11" fillId="0" borderId="6" xfId="10" applyFont="1" applyFill="1" applyBorder="1" applyAlignment="1">
      <alignment vertical="center"/>
    </xf>
    <xf numFmtId="0" fontId="4" fillId="0" borderId="6" xfId="10" applyFont="1" applyFill="1" applyBorder="1" applyAlignment="1">
      <alignment vertical="center"/>
    </xf>
    <xf numFmtId="0" fontId="24" fillId="0" borderId="6" xfId="10" applyFont="1" applyFill="1" applyBorder="1" applyAlignment="1">
      <alignment vertical="center"/>
    </xf>
    <xf numFmtId="0" fontId="11" fillId="0" borderId="6" xfId="10" applyFont="1" applyFill="1" applyBorder="1" applyAlignment="1" applyProtection="1">
      <alignment vertical="center"/>
    </xf>
    <xf numFmtId="0" fontId="4" fillId="0" borderId="6" xfId="10" applyFont="1" applyFill="1" applyBorder="1" applyAlignment="1" applyProtection="1">
      <alignment vertical="center"/>
    </xf>
    <xf numFmtId="2" fontId="24" fillId="0" borderId="6" xfId="10" applyNumberFormat="1" applyFont="1" applyFill="1" applyBorder="1" applyAlignment="1">
      <alignment vertical="center"/>
    </xf>
    <xf numFmtId="0" fontId="19" fillId="0" borderId="0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168" fontId="19" fillId="0" borderId="0" xfId="0" applyFont="1" applyFill="1" applyBorder="1" applyAlignment="1">
      <alignment vertical="center"/>
    </xf>
    <xf numFmtId="0" fontId="26" fillId="0" borderId="0" xfId="10" applyFont="1" applyFill="1" applyBorder="1" applyAlignment="1">
      <alignment horizontal="left" vertical="center"/>
    </xf>
    <xf numFmtId="0" fontId="26" fillId="0" borderId="0" xfId="10" applyFont="1" applyFill="1" applyBorder="1" applyAlignment="1" applyProtection="1">
      <alignment horizontal="left" vertical="center"/>
    </xf>
    <xf numFmtId="168" fontId="26" fillId="0" borderId="0" xfId="0" applyFont="1" applyFill="1" applyBorder="1" applyAlignment="1">
      <alignment horizontal="left" vertical="center"/>
    </xf>
    <xf numFmtId="2" fontId="26" fillId="0" borderId="0" xfId="10" applyNumberFormat="1" applyFont="1" applyFill="1" applyBorder="1" applyAlignment="1">
      <alignment horizontal="left" vertical="center"/>
    </xf>
    <xf numFmtId="0" fontId="18" fillId="0" borderId="16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3" fillId="2" borderId="0" xfId="10" applyFill="1" applyBorder="1" applyAlignment="1" applyProtection="1">
      <alignment horizontal="center" vertical="center"/>
    </xf>
    <xf numFmtId="168" fontId="0" fillId="2" borderId="14" xfId="0" applyFill="1" applyBorder="1" applyAlignment="1">
      <alignment horizontal="center" vertical="center"/>
    </xf>
    <xf numFmtId="168" fontId="0" fillId="0" borderId="7" xfId="0" applyFill="1" applyBorder="1" applyAlignment="1">
      <alignment horizontal="center" vertical="center"/>
    </xf>
    <xf numFmtId="0" fontId="11" fillId="0" borderId="7" xfId="10" applyFont="1" applyFill="1" applyBorder="1" applyAlignment="1" applyProtection="1">
      <alignment horizontal="center" vertical="center"/>
    </xf>
    <xf numFmtId="2" fontId="3" fillId="0" borderId="7" xfId="10" applyNumberFormat="1" applyFill="1" applyBorder="1" applyAlignment="1" applyProtection="1">
      <alignment horizontal="center" vertical="center"/>
    </xf>
    <xf numFmtId="168" fontId="0" fillId="0" borderId="3" xfId="0" applyFill="1" applyBorder="1" applyAlignment="1">
      <alignment horizontal="center" vertical="center"/>
    </xf>
    <xf numFmtId="0" fontId="9" fillId="0" borderId="4" xfId="9" applyFont="1" applyFill="1" applyBorder="1" applyAlignment="1">
      <alignment horizontal="left" vertical="center"/>
    </xf>
    <xf numFmtId="168" fontId="0" fillId="0" borderId="4" xfId="0" applyFill="1" applyBorder="1" applyAlignment="1">
      <alignment horizontal="left" vertical="center"/>
    </xf>
    <xf numFmtId="0" fontId="3" fillId="0" borderId="4" xfId="9" applyFill="1" applyBorder="1" applyAlignment="1">
      <alignment horizontal="center" vertical="center"/>
    </xf>
    <xf numFmtId="0" fontId="3" fillId="0" borderId="5" xfId="9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3" fillId="0" borderId="7" xfId="9" applyFill="1" applyBorder="1" applyAlignment="1">
      <alignment horizontal="center" vertical="center"/>
    </xf>
    <xf numFmtId="168" fontId="0" fillId="0" borderId="0" xfId="0" applyFill="1" applyBorder="1" applyAlignment="1">
      <alignment vertical="center"/>
    </xf>
    <xf numFmtId="168" fontId="0" fillId="0" borderId="7" xfId="0" applyFill="1" applyBorder="1" applyAlignment="1">
      <alignment vertical="center"/>
    </xf>
    <xf numFmtId="0" fontId="17" fillId="0" borderId="4" xfId="9" applyFont="1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left"/>
    </xf>
    <xf numFmtId="0" fontId="4" fillId="0" borderId="0" xfId="10" applyFont="1" applyFill="1" applyBorder="1" applyAlignment="1">
      <alignment horizontal="left" vertical="center"/>
    </xf>
    <xf numFmtId="0" fontId="19" fillId="0" borderId="0" xfId="10" applyFont="1" applyFill="1" applyBorder="1" applyAlignment="1" applyProtection="1">
      <alignment horizontal="left" vertical="center"/>
    </xf>
    <xf numFmtId="0" fontId="19" fillId="0" borderId="0" xfId="1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left" vertical="center"/>
    </xf>
    <xf numFmtId="0" fontId="19" fillId="0" borderId="0" xfId="10" applyFont="1" applyFill="1" applyBorder="1" applyAlignment="1">
      <alignment horizontal="left"/>
    </xf>
    <xf numFmtId="0" fontId="19" fillId="0" borderId="0" xfId="10" applyFont="1" applyFill="1" applyBorder="1"/>
    <xf numFmtId="0" fontId="15" fillId="0" borderId="0" xfId="10" applyFont="1" applyFill="1" applyBorder="1"/>
    <xf numFmtId="169" fontId="26" fillId="0" borderId="0" xfId="10" applyNumberFormat="1" applyFont="1" applyFill="1" applyBorder="1" applyAlignment="1">
      <alignment horizontal="left" vertical="center"/>
    </xf>
    <xf numFmtId="0" fontId="26" fillId="0" borderId="0" xfId="10" applyFont="1" applyFill="1" applyBorder="1" applyAlignment="1">
      <alignment horizontal="left"/>
    </xf>
    <xf numFmtId="0" fontId="26" fillId="0" borderId="0" xfId="10" applyFont="1" applyFill="1" applyBorder="1"/>
    <xf numFmtId="0" fontId="27" fillId="0" borderId="0" xfId="10" applyFont="1" applyFill="1" applyBorder="1"/>
    <xf numFmtId="9" fontId="26" fillId="0" borderId="0" xfId="10" applyNumberFormat="1" applyFont="1" applyFill="1" applyBorder="1" applyAlignment="1">
      <alignment horizontal="left" vertical="center"/>
    </xf>
    <xf numFmtId="171" fontId="26" fillId="0" borderId="0" xfId="10" applyNumberFormat="1" applyFont="1" applyFill="1" applyBorder="1" applyAlignment="1" applyProtection="1">
      <alignment horizontal="left" vertical="center"/>
    </xf>
    <xf numFmtId="168" fontId="0" fillId="2" borderId="12" xfId="0" applyFill="1" applyBorder="1" applyAlignment="1">
      <alignment horizontal="left" vertical="center"/>
    </xf>
    <xf numFmtId="0" fontId="3" fillId="2" borderId="14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8" fontId="14" fillId="0" borderId="0" xfId="0" applyFont="1" applyFill="1" applyBorder="1" applyAlignment="1">
      <alignment vertical="center"/>
    </xf>
    <xf numFmtId="168" fontId="13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1" fillId="0" borderId="0" xfId="8" applyNumberFormat="1" applyFont="1" applyFill="1" applyBorder="1" applyAlignment="1" applyProtection="1">
      <alignment horizontal="center" vertical="center"/>
      <protection locked="0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Continuous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1" fillId="2" borderId="15" xfId="0" applyNumberFormat="1" applyFont="1" applyFill="1" applyBorder="1" applyAlignment="1">
      <alignment horizontal="centerContinuous" vertical="center"/>
    </xf>
    <xf numFmtId="0" fontId="11" fillId="2" borderId="12" xfId="0" applyNumberFormat="1" applyFont="1" applyFill="1" applyBorder="1" applyAlignment="1">
      <alignment horizontal="centerContinuous" vertical="center"/>
    </xf>
    <xf numFmtId="0" fontId="18" fillId="2" borderId="12" xfId="0" applyNumberFormat="1" applyFont="1" applyFill="1" applyBorder="1" applyAlignment="1">
      <alignment horizontal="centerContinuous" vertical="center"/>
    </xf>
    <xf numFmtId="0" fontId="18" fillId="2" borderId="11" xfId="0" applyNumberFormat="1" applyFont="1" applyFill="1" applyBorder="1" applyAlignment="1">
      <alignment horizontal="centerContinuous" vertical="center"/>
    </xf>
    <xf numFmtId="0" fontId="18" fillId="2" borderId="2" xfId="0" applyNumberFormat="1" applyFont="1" applyFill="1" applyBorder="1" applyAlignment="1">
      <alignment horizontal="center" vertical="center"/>
    </xf>
    <xf numFmtId="0" fontId="3" fillId="0" borderId="5" xfId="9" applyFill="1" applyBorder="1"/>
    <xf numFmtId="0" fontId="3" fillId="0" borderId="7" xfId="9" applyFill="1" applyBorder="1"/>
    <xf numFmtId="0" fontId="3" fillId="0" borderId="6" xfId="9" applyFill="1" applyBorder="1"/>
    <xf numFmtId="0" fontId="3" fillId="0" borderId="6" xfId="9" applyBorder="1"/>
    <xf numFmtId="0" fontId="3" fillId="0" borderId="0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3" fillId="0" borderId="10" xfId="9" applyBorder="1"/>
    <xf numFmtId="9" fontId="18" fillId="3" borderId="1" xfId="0" applyNumberFormat="1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68" fontId="11" fillId="3" borderId="0" xfId="0" applyFont="1" applyFill="1" applyAlignment="1">
      <alignment vertical="center"/>
    </xf>
    <xf numFmtId="1" fontId="19" fillId="5" borderId="1" xfId="8" applyNumberFormat="1" applyFont="1" applyFill="1" applyBorder="1" applyAlignment="1" applyProtection="1">
      <alignment horizontal="center" vertical="center"/>
      <protection locked="0"/>
    </xf>
    <xf numFmtId="0" fontId="19" fillId="5" borderId="0" xfId="10" applyFont="1" applyFill="1" applyBorder="1" applyAlignment="1">
      <alignment horizontal="right" vertical="center"/>
    </xf>
    <xf numFmtId="2" fontId="19" fillId="5" borderId="0" xfId="10" applyNumberFormat="1" applyFont="1" applyFill="1" applyBorder="1" applyAlignment="1">
      <alignment horizontal="right" vertical="center"/>
    </xf>
    <xf numFmtId="0" fontId="19" fillId="5" borderId="0" xfId="10" applyFont="1" applyFill="1" applyBorder="1" applyAlignment="1" applyProtection="1">
      <alignment horizontal="right" vertical="center"/>
    </xf>
    <xf numFmtId="9" fontId="19" fillId="5" borderId="0" xfId="10" applyNumberFormat="1" applyFont="1" applyFill="1" applyBorder="1" applyAlignment="1">
      <alignment horizontal="center" vertical="center"/>
    </xf>
    <xf numFmtId="169" fontId="19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6" xfId="9" applyFont="1" applyFill="1" applyBorder="1"/>
    <xf numFmtId="0" fontId="28" fillId="0" borderId="6" xfId="9" applyFont="1" applyFill="1" applyBorder="1"/>
    <xf numFmtId="0" fontId="0" fillId="0" borderId="0" xfId="9" applyFont="1" applyFill="1" applyBorder="1"/>
    <xf numFmtId="0" fontId="6" fillId="0" borderId="0" xfId="10" applyFont="1" applyFill="1" applyBorder="1" applyAlignment="1" applyProtection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2" fontId="18" fillId="0" borderId="0" xfId="10" applyNumberFormat="1" applyFont="1" applyFill="1" applyBorder="1" applyAlignment="1">
      <alignment horizontal="left" vertical="center"/>
    </xf>
    <xf numFmtId="0" fontId="6" fillId="0" borderId="6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7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7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36"/>
          <c:w val="0.72087651834218713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Drawdown!$C$34:$C$38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D3-43BC-BF2B-113F1B58FA3E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Drawdown!$G$45:$G$49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Drawdown!$E$45:$E$49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D3-43BC-BF2B-113F1B58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597520"/>
        <c:axId val="361597912"/>
      </c:scatterChart>
      <c:valAx>
        <c:axId val="361597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1597912"/>
        <c:crosses val="autoZero"/>
        <c:crossBetween val="midCat"/>
      </c:valAx>
      <c:valAx>
        <c:axId val="361597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15975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2"/>
          <c:w val="0.72087651834218736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Drawdown!$C$34:$C$38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9D-48D8-9046-7F175905156B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Drawdown!$G$55:$G$59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Drawdown!$E$55:$E$59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9D-48D8-9046-7F1759051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13624"/>
        <c:axId val="250484040"/>
      </c:scatterChart>
      <c:valAx>
        <c:axId val="248113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0484040"/>
        <c:crosses val="autoZero"/>
        <c:crossBetween val="midCat"/>
      </c:valAx>
      <c:valAx>
        <c:axId val="250484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81136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7"/>
          <c:w val="0.720876518342187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Drawdown!$D$34:$D$38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D9-439A-8BFC-77B692E75F2D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Drawdown!$G$65:$G$69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Drawdown!$E$65:$E$69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D9-439A-8BFC-77B692E7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171984"/>
        <c:axId val="201172376"/>
      </c:scatterChart>
      <c:valAx>
        <c:axId val="201171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1172376"/>
        <c:crosses val="autoZero"/>
        <c:crossBetween val="midCat"/>
      </c:valAx>
      <c:valAx>
        <c:axId val="201172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0117198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352926" y="1019175"/>
          <a:ext cx="4476750" cy="3038475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42875" y="4171950"/>
          <a:ext cx="8763000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00126"/>
          <a:ext cx="4171950" cy="3038475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44</xdr:row>
      <xdr:rowOff>139700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563101" y="1143000"/>
          <a:ext cx="8496299" cy="7550150"/>
          <a:chOff x="9563101" y="1143000"/>
          <a:chExt cx="8496299" cy="755015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9775" y="1209675"/>
            <a:ext cx="7559675" cy="7483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9563101" y="1143000"/>
            <a:ext cx="8496299" cy="7296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 b="1">
                <a:solidFill>
                  <a:srgbClr val="FF0000"/>
                </a:solidFill>
              </a:rPr>
              <a:t>Insert </a:t>
            </a:r>
            <a:r>
              <a:rPr lang="en-AU" sz="1100">
                <a:solidFill>
                  <a:srgbClr val="FF0000"/>
                </a:solidFill>
              </a:rPr>
              <a:t>Wet Wet Dimension Diagram.</a:t>
            </a:r>
          </a:p>
          <a:p>
            <a:endParaRPr lang="en-AU" sz="1100">
              <a:solidFill>
                <a:srgbClr val="FF0000"/>
              </a:solidFill>
            </a:endParaRPr>
          </a:p>
          <a:p>
            <a:r>
              <a:rPr lang="en-AU" sz="1100">
                <a:solidFill>
                  <a:srgbClr val="FF0000"/>
                </a:solidFill>
              </a:rPr>
              <a:t>Include all RL levels and any additional useful information for easy</a:t>
            </a:r>
            <a:r>
              <a:rPr lang="en-AU" sz="1100" baseline="0">
                <a:solidFill>
                  <a:srgbClr val="FF0000"/>
                </a:solidFill>
              </a:rPr>
              <a:t> value verification (As-Built).</a:t>
            </a:r>
            <a:endParaRPr lang="en-AU" sz="1100">
              <a:solidFill>
                <a:srgbClr val="FF0000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 rot="19872996">
            <a:off x="12544426" y="4695826"/>
            <a:ext cx="2211882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38101</xdr:colOff>
      <xdr:row>40</xdr:row>
      <xdr:rowOff>1</xdr:rowOff>
    </xdr:from>
    <xdr:to>
      <xdr:col>10</xdr:col>
      <xdr:colOff>552451</xdr:colOff>
      <xdr:row>49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3</xdr:row>
      <xdr:rowOff>152397</xdr:rowOff>
    </xdr:from>
    <xdr:to>
      <xdr:col>25</xdr:col>
      <xdr:colOff>590550</xdr:colOff>
      <xdr:row>36</xdr:row>
      <xdr:rowOff>47624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9353550" y="895347"/>
          <a:ext cx="8896350" cy="6181727"/>
          <a:chOff x="9353550" y="895347"/>
          <a:chExt cx="8896350" cy="6181727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53550" y="895349"/>
            <a:ext cx="8477599" cy="58200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9353550" y="895347"/>
            <a:ext cx="8896350" cy="61817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Design Pump Curve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detailed pump information.</a:t>
            </a:r>
            <a:endParaRPr lang="en-AU" sz="1100" b="0">
              <a:solidFill>
                <a:srgbClr val="FF0000"/>
              </a:solidFill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 rot="19872996">
            <a:off x="12430125" y="3486149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 editAs="oneCell">
    <xdr:from>
      <xdr:col>13</xdr:col>
      <xdr:colOff>514350</xdr:colOff>
      <xdr:row>35</xdr:row>
      <xdr:rowOff>38100</xdr:rowOff>
    </xdr:from>
    <xdr:to>
      <xdr:col>17</xdr:col>
      <xdr:colOff>201491</xdr:colOff>
      <xdr:row>45</xdr:row>
      <xdr:rowOff>149679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6877050"/>
          <a:ext cx="3011366" cy="201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933450</xdr:colOff>
      <xdr:row>39</xdr:row>
      <xdr:rowOff>133347</xdr:rowOff>
    </xdr:from>
    <xdr:to>
      <xdr:col>16</xdr:col>
      <xdr:colOff>544247</xdr:colOff>
      <xdr:row>43</xdr:row>
      <xdr:rowOff>8907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 rot="19872996">
          <a:off x="10086975" y="7734297"/>
          <a:ext cx="2287322" cy="637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7</xdr:col>
      <xdr:colOff>38100</xdr:colOff>
      <xdr:row>50</xdr:row>
      <xdr:rowOff>0</xdr:rowOff>
    </xdr:from>
    <xdr:to>
      <xdr:col>10</xdr:col>
      <xdr:colOff>552450</xdr:colOff>
      <xdr:row>59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</xdr:colOff>
      <xdr:row>60</xdr:row>
      <xdr:rowOff>0</xdr:rowOff>
    </xdr:from>
    <xdr:to>
      <xdr:col>10</xdr:col>
      <xdr:colOff>552450</xdr:colOff>
      <xdr:row>69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6610\6611\ABB\ACB\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C1" sqref="C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235"/>
      <c r="B1" s="80" t="s">
        <v>59</v>
      </c>
      <c r="C1" s="80"/>
      <c r="D1" s="80"/>
      <c r="E1" s="80" t="s">
        <v>96</v>
      </c>
      <c r="F1" s="82"/>
      <c r="G1" s="82"/>
      <c r="H1" s="82"/>
      <c r="I1" s="82"/>
      <c r="J1" s="82"/>
      <c r="K1" s="82"/>
      <c r="L1" s="82"/>
      <c r="M1" s="281"/>
      <c r="N1" s="148"/>
      <c r="O1" s="148"/>
      <c r="P1" s="148"/>
      <c r="Q1" s="148"/>
      <c r="R1" s="148"/>
      <c r="S1" s="148"/>
      <c r="T1" s="148"/>
    </row>
    <row r="2" spans="1:20" ht="20.100000000000001" customHeight="1">
      <c r="A2" s="240"/>
      <c r="B2" s="86" t="s">
        <v>316</v>
      </c>
      <c r="C2" s="86"/>
      <c r="D2" s="86"/>
      <c r="E2" s="86" t="s">
        <v>97</v>
      </c>
      <c r="F2" s="87"/>
      <c r="G2" s="87"/>
      <c r="H2" s="87"/>
      <c r="I2" s="87"/>
      <c r="J2" s="87"/>
      <c r="K2" s="87"/>
      <c r="L2" s="87"/>
      <c r="M2" s="282"/>
      <c r="N2" s="148"/>
      <c r="O2" s="148"/>
      <c r="P2" s="148"/>
      <c r="Q2" s="149"/>
      <c r="R2" s="87"/>
      <c r="S2" s="87"/>
      <c r="T2" s="148"/>
    </row>
    <row r="3" spans="1:20" ht="20.100000000000001" customHeight="1">
      <c r="A3" s="240"/>
      <c r="B3" s="86" t="s">
        <v>58</v>
      </c>
      <c r="C3" s="86"/>
      <c r="D3" s="86"/>
      <c r="E3" s="86" t="s">
        <v>98</v>
      </c>
      <c r="F3" s="87"/>
      <c r="G3" s="87"/>
      <c r="H3" s="87"/>
      <c r="I3" s="87"/>
      <c r="J3" s="87"/>
      <c r="K3" s="87"/>
      <c r="L3" s="87"/>
      <c r="M3" s="282"/>
      <c r="N3" s="148"/>
      <c r="O3" s="148"/>
      <c r="P3" s="148"/>
      <c r="Q3" s="150"/>
      <c r="R3" s="87"/>
      <c r="S3" s="87"/>
      <c r="T3" s="148"/>
    </row>
    <row r="4" spans="1:20" ht="15" customHeight="1">
      <c r="A4" s="144" t="s">
        <v>311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61"/>
      <c r="N4" s="148"/>
      <c r="O4" s="148"/>
      <c r="P4" s="148"/>
      <c r="Q4" s="150"/>
      <c r="R4" s="87"/>
      <c r="S4" s="87"/>
      <c r="T4" s="148"/>
    </row>
    <row r="5" spans="1:20" ht="15" customHeight="1">
      <c r="A5" s="283"/>
      <c r="B5" s="87"/>
      <c r="C5" s="87"/>
      <c r="D5" s="150"/>
      <c r="E5" s="87"/>
      <c r="F5" s="87"/>
      <c r="G5" s="87"/>
      <c r="H5" s="87"/>
      <c r="I5" s="87"/>
      <c r="J5" s="87"/>
      <c r="K5" s="87"/>
      <c r="L5" s="87"/>
      <c r="M5" s="282"/>
      <c r="N5" s="148"/>
      <c r="O5" s="148"/>
      <c r="P5" s="148"/>
      <c r="Q5" s="148"/>
      <c r="R5" s="148"/>
      <c r="S5" s="148"/>
      <c r="T5" s="148"/>
    </row>
    <row r="6" spans="1:20" ht="15" customHeight="1">
      <c r="A6" s="300" t="s">
        <v>310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282"/>
      <c r="N6" s="148"/>
      <c r="O6" s="148"/>
      <c r="P6" s="148"/>
      <c r="Q6" s="148"/>
      <c r="R6" s="148"/>
      <c r="S6" s="148"/>
      <c r="T6" s="148"/>
    </row>
    <row r="7" spans="1:20" ht="15" customHeight="1">
      <c r="A7" s="283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282"/>
      <c r="N7" s="148"/>
      <c r="O7" s="148"/>
      <c r="P7" s="148"/>
      <c r="Q7" s="148"/>
      <c r="R7" s="148"/>
      <c r="S7" s="148"/>
      <c r="T7" s="148"/>
    </row>
    <row r="8" spans="1:20" ht="15" customHeight="1">
      <c r="A8" s="301" t="s">
        <v>314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282"/>
      <c r="N8" s="148"/>
      <c r="O8" s="148"/>
      <c r="P8" s="148"/>
      <c r="Q8" s="148"/>
      <c r="R8" s="148"/>
      <c r="S8" s="148"/>
      <c r="T8" s="148"/>
    </row>
    <row r="9" spans="1:20" ht="15" customHeight="1">
      <c r="A9" s="301" t="s">
        <v>312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282"/>
      <c r="N9" s="148"/>
      <c r="O9" s="148"/>
      <c r="P9" s="148"/>
      <c r="Q9" s="148"/>
      <c r="R9" s="148"/>
      <c r="S9" s="148"/>
      <c r="T9" s="148"/>
    </row>
    <row r="10" spans="1:20" ht="15" customHeight="1">
      <c r="A10" s="283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282"/>
      <c r="N10" s="148"/>
      <c r="O10" s="148"/>
      <c r="P10" s="148"/>
      <c r="Q10" s="148"/>
      <c r="R10" s="148"/>
      <c r="S10" s="148"/>
      <c r="T10" s="148"/>
    </row>
    <row r="11" spans="1:20" ht="15" customHeight="1">
      <c r="A11" s="283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282"/>
      <c r="N11" s="148"/>
      <c r="O11" s="148"/>
      <c r="P11" s="148"/>
      <c r="Q11" s="148"/>
      <c r="R11" s="148"/>
      <c r="S11" s="148"/>
      <c r="T11" s="148"/>
    </row>
    <row r="12" spans="1:20" ht="15" customHeight="1">
      <c r="A12" s="283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282"/>
      <c r="N12" s="148"/>
      <c r="O12" s="148"/>
      <c r="P12" s="148"/>
      <c r="Q12" s="148"/>
      <c r="R12" s="148"/>
      <c r="S12" s="148"/>
      <c r="T12" s="148"/>
    </row>
    <row r="13" spans="1:20" ht="15" customHeight="1">
      <c r="A13" s="283"/>
      <c r="B13" s="150" t="s">
        <v>315</v>
      </c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282"/>
      <c r="N13" s="148"/>
      <c r="O13" s="148"/>
      <c r="P13" s="148"/>
      <c r="Q13" s="148"/>
      <c r="R13" s="148"/>
      <c r="S13" s="148"/>
      <c r="T13" s="148"/>
    </row>
    <row r="14" spans="1:20" ht="15" customHeight="1">
      <c r="A14" s="283"/>
      <c r="B14" s="291">
        <v>0</v>
      </c>
      <c r="C14" s="302" t="str">
        <f>"- values to be entered by user"</f>
        <v>- values to be entered by user</v>
      </c>
      <c r="D14" s="87"/>
      <c r="E14" s="87"/>
      <c r="F14" s="87"/>
      <c r="G14" s="87"/>
      <c r="H14" s="87"/>
      <c r="I14" s="87"/>
      <c r="J14" s="87"/>
      <c r="K14" s="87"/>
      <c r="L14" s="87"/>
      <c r="M14" s="282"/>
      <c r="N14" s="148"/>
      <c r="O14" s="148"/>
      <c r="P14" s="148"/>
      <c r="Q14" s="148"/>
      <c r="R14" s="148"/>
      <c r="S14" s="148"/>
      <c r="T14" s="148"/>
    </row>
    <row r="15" spans="1:20" ht="15" customHeight="1">
      <c r="A15" s="283"/>
      <c r="B15" s="98">
        <v>0</v>
      </c>
      <c r="C15" s="87" t="str">
        <f>"- calculated values"</f>
        <v>- calculated values</v>
      </c>
      <c r="D15" s="87"/>
      <c r="E15" s="87"/>
      <c r="F15" s="87"/>
      <c r="G15" s="87"/>
      <c r="H15" s="87"/>
      <c r="I15" s="87"/>
      <c r="J15" s="87"/>
      <c r="K15" s="87"/>
      <c r="L15" s="87"/>
      <c r="M15" s="282"/>
      <c r="N15" s="148"/>
      <c r="O15" s="148"/>
      <c r="P15" s="148"/>
      <c r="Q15" s="148"/>
      <c r="R15" s="148"/>
      <c r="S15" s="148"/>
      <c r="T15" s="148"/>
    </row>
    <row r="16" spans="1:20" ht="15" customHeight="1">
      <c r="A16" s="283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282"/>
      <c r="N16" s="148"/>
      <c r="O16" s="148"/>
      <c r="P16" s="148"/>
      <c r="Q16" s="148"/>
      <c r="R16" s="148"/>
      <c r="S16" s="148"/>
      <c r="T16" s="148"/>
    </row>
    <row r="17" spans="1:20" ht="15" customHeight="1">
      <c r="A17" s="283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282"/>
      <c r="N17" s="148"/>
      <c r="O17" s="148"/>
      <c r="P17" s="148"/>
      <c r="Q17" s="148"/>
      <c r="R17" s="148"/>
      <c r="S17" s="148"/>
      <c r="T17" s="148"/>
    </row>
    <row r="18" spans="1:20" ht="15" customHeight="1">
      <c r="A18" s="283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282"/>
      <c r="N18" s="148"/>
      <c r="O18" s="148"/>
      <c r="P18" s="148"/>
      <c r="Q18" s="148"/>
      <c r="R18" s="148"/>
      <c r="S18" s="148"/>
      <c r="T18" s="148"/>
    </row>
    <row r="19" spans="1:20" ht="15" customHeight="1">
      <c r="A19" s="283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282"/>
      <c r="N19" s="148"/>
      <c r="O19" s="148"/>
      <c r="P19" s="148"/>
      <c r="Q19" s="148"/>
      <c r="R19" s="148"/>
      <c r="S19" s="148"/>
      <c r="T19" s="148"/>
    </row>
    <row r="20" spans="1:20" ht="15" customHeight="1">
      <c r="A20" s="283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282"/>
      <c r="N20" s="148"/>
      <c r="O20" s="148"/>
      <c r="P20" s="148"/>
      <c r="Q20" s="148"/>
      <c r="R20" s="148"/>
      <c r="S20" s="148"/>
      <c r="T20" s="148"/>
    </row>
    <row r="21" spans="1:20" ht="15" customHeight="1">
      <c r="A21" s="283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282"/>
      <c r="N21" s="148"/>
      <c r="O21" s="148"/>
      <c r="P21" s="148"/>
      <c r="Q21" s="148"/>
      <c r="R21" s="148"/>
      <c r="S21" s="148"/>
      <c r="T21" s="148"/>
    </row>
    <row r="22" spans="1:20" ht="15" customHeight="1">
      <c r="A22" s="283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282"/>
      <c r="N22" s="148"/>
      <c r="O22" s="148"/>
      <c r="P22" s="148"/>
      <c r="Q22" s="148"/>
      <c r="R22" s="148"/>
      <c r="S22" s="148"/>
      <c r="T22" s="148"/>
    </row>
    <row r="23" spans="1:20" ht="15" customHeight="1">
      <c r="A23" s="283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282"/>
      <c r="N23" s="148"/>
      <c r="O23" s="148"/>
      <c r="P23" s="148"/>
      <c r="Q23" s="148"/>
      <c r="R23" s="148"/>
      <c r="S23" s="148"/>
      <c r="T23" s="148"/>
    </row>
    <row r="24" spans="1:20" ht="15" customHeight="1">
      <c r="A24" s="283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282"/>
      <c r="N24" s="148"/>
      <c r="O24" s="148"/>
      <c r="P24" s="148"/>
      <c r="Q24" s="148"/>
      <c r="R24" s="148"/>
      <c r="S24" s="148"/>
      <c r="T24" s="148"/>
    </row>
    <row r="25" spans="1:20" ht="15" customHeight="1">
      <c r="A25" s="283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282"/>
      <c r="N25" s="148"/>
      <c r="O25" s="148"/>
      <c r="P25" s="148"/>
      <c r="Q25" s="148"/>
      <c r="R25" s="148"/>
      <c r="S25" s="148"/>
      <c r="T25" s="148"/>
    </row>
    <row r="26" spans="1:20" ht="15" customHeight="1">
      <c r="A26" s="283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282"/>
      <c r="N26" s="148"/>
      <c r="O26" s="148"/>
      <c r="P26" s="148"/>
      <c r="Q26" s="148"/>
      <c r="R26" s="148"/>
      <c r="S26" s="148"/>
      <c r="T26" s="148"/>
    </row>
    <row r="27" spans="1:20" ht="15" customHeight="1">
      <c r="A27" s="283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282"/>
      <c r="N27" s="148"/>
      <c r="O27" s="148"/>
      <c r="P27" s="148"/>
      <c r="Q27" s="148"/>
      <c r="R27" s="148"/>
      <c r="S27" s="148"/>
      <c r="T27" s="148"/>
    </row>
    <row r="28" spans="1:20" ht="15" customHeight="1">
      <c r="A28" s="283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282"/>
      <c r="N28" s="148"/>
      <c r="O28" s="148"/>
      <c r="P28" s="148"/>
      <c r="Q28" s="148"/>
      <c r="R28" s="148"/>
      <c r="S28" s="148"/>
      <c r="T28" s="148"/>
    </row>
    <row r="29" spans="1:20" ht="15" customHeight="1">
      <c r="A29" s="283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282"/>
      <c r="N29" s="148"/>
      <c r="O29" s="148"/>
      <c r="P29" s="148"/>
      <c r="Q29" s="148"/>
      <c r="R29" s="148"/>
      <c r="S29" s="148"/>
      <c r="T29" s="148"/>
    </row>
    <row r="30" spans="1:20" ht="15" customHeight="1">
      <c r="A30" s="283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282"/>
      <c r="N30" s="148"/>
      <c r="O30" s="148"/>
      <c r="P30" s="148"/>
      <c r="Q30" s="148"/>
      <c r="R30" s="148"/>
      <c r="S30" s="148"/>
      <c r="T30" s="148"/>
    </row>
    <row r="31" spans="1:20" ht="15" customHeight="1">
      <c r="A31" s="283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282"/>
      <c r="N31" s="148"/>
      <c r="O31" s="148"/>
      <c r="P31" s="148"/>
      <c r="Q31" s="148"/>
      <c r="R31" s="148"/>
      <c r="S31" s="148"/>
      <c r="T31" s="148"/>
    </row>
    <row r="32" spans="1:20" ht="15" customHeight="1">
      <c r="A32" s="283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282"/>
      <c r="N32" s="148"/>
      <c r="O32" s="148"/>
      <c r="P32" s="148"/>
      <c r="Q32" s="148"/>
      <c r="R32" s="148"/>
      <c r="S32" s="148"/>
      <c r="T32" s="148"/>
    </row>
    <row r="33" spans="1:20" ht="15" customHeight="1">
      <c r="A33" s="283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282"/>
      <c r="N33" s="148"/>
      <c r="O33" s="148"/>
      <c r="P33" s="148"/>
      <c r="Q33" s="148"/>
      <c r="R33" s="148"/>
      <c r="S33" s="148"/>
      <c r="T33" s="148"/>
    </row>
    <row r="34" spans="1:20" ht="15" customHeight="1">
      <c r="A34" s="283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282"/>
      <c r="N34" s="148"/>
      <c r="O34" s="148"/>
      <c r="P34" s="148"/>
      <c r="Q34" s="148"/>
      <c r="R34" s="148"/>
      <c r="S34" s="148"/>
      <c r="T34" s="148"/>
    </row>
    <row r="35" spans="1:20" ht="15" customHeight="1">
      <c r="A35" s="283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282"/>
      <c r="N35" s="148"/>
      <c r="O35" s="148"/>
      <c r="P35" s="148"/>
      <c r="Q35" s="148"/>
      <c r="R35" s="148"/>
      <c r="S35" s="148"/>
      <c r="T35" s="148"/>
    </row>
    <row r="36" spans="1:20" ht="15" customHeight="1">
      <c r="A36" s="283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282"/>
      <c r="N36" s="148"/>
      <c r="O36" s="148"/>
      <c r="P36" s="148"/>
      <c r="Q36" s="148"/>
      <c r="R36" s="148"/>
      <c r="S36" s="148"/>
      <c r="T36" s="148"/>
    </row>
    <row r="37" spans="1:20" ht="15" customHeight="1">
      <c r="A37" s="283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282"/>
      <c r="N37" s="148"/>
      <c r="O37" s="148"/>
      <c r="P37" s="148"/>
      <c r="Q37" s="148"/>
      <c r="R37" s="148"/>
      <c r="S37" s="148"/>
      <c r="T37" s="148"/>
    </row>
    <row r="38" spans="1:20" ht="15" customHeight="1">
      <c r="A38" s="283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282"/>
      <c r="N38" s="148"/>
      <c r="O38" s="148"/>
      <c r="P38" s="148"/>
      <c r="Q38" s="148"/>
      <c r="R38" s="148"/>
      <c r="S38" s="148"/>
      <c r="T38" s="148"/>
    </row>
    <row r="39" spans="1:20" ht="15" customHeight="1">
      <c r="A39" s="283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282"/>
      <c r="N39" s="148"/>
      <c r="O39" s="148"/>
      <c r="P39" s="148"/>
      <c r="Q39" s="148"/>
      <c r="R39" s="148"/>
      <c r="S39" s="148"/>
      <c r="T39" s="148"/>
    </row>
    <row r="40" spans="1:20" ht="15" customHeight="1">
      <c r="A40" s="283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282"/>
      <c r="N40" s="148"/>
      <c r="O40" s="148"/>
      <c r="P40" s="148"/>
      <c r="Q40" s="148"/>
      <c r="R40" s="148"/>
      <c r="S40" s="148"/>
      <c r="T40" s="148"/>
    </row>
    <row r="41" spans="1:20" ht="15" customHeight="1">
      <c r="A41" s="283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282"/>
      <c r="N41" s="148"/>
      <c r="O41" s="148"/>
      <c r="P41" s="148"/>
      <c r="Q41" s="148"/>
      <c r="R41" s="148"/>
      <c r="S41" s="148"/>
      <c r="T41" s="148"/>
    </row>
    <row r="42" spans="1:20" ht="15" customHeight="1">
      <c r="A42" s="283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282"/>
      <c r="N42" s="148"/>
      <c r="O42" s="148"/>
      <c r="P42" s="148"/>
      <c r="Q42" s="148"/>
      <c r="R42" s="148"/>
      <c r="S42" s="148"/>
      <c r="T42" s="148"/>
    </row>
    <row r="43" spans="1:20" ht="15" customHeight="1">
      <c r="A43" s="283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282"/>
      <c r="N43" s="148"/>
      <c r="O43" s="148"/>
      <c r="P43" s="148"/>
      <c r="Q43" s="148"/>
      <c r="R43" s="148"/>
      <c r="S43" s="148"/>
      <c r="T43" s="148"/>
    </row>
    <row r="44" spans="1:20" ht="15" customHeight="1">
      <c r="A44" s="283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282"/>
      <c r="N44" s="148"/>
      <c r="O44" s="148"/>
      <c r="P44" s="148"/>
      <c r="Q44" s="148"/>
      <c r="R44" s="148"/>
      <c r="S44" s="148"/>
      <c r="T44" s="148"/>
    </row>
    <row r="45" spans="1:20" ht="15" customHeight="1">
      <c r="A45" s="283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282"/>
      <c r="N45" s="148"/>
      <c r="O45" s="148"/>
      <c r="P45" s="148"/>
      <c r="Q45" s="148"/>
      <c r="R45" s="148"/>
      <c r="S45" s="148"/>
      <c r="T45" s="148"/>
    </row>
    <row r="46" spans="1:20" ht="15" customHeight="1">
      <c r="A46" s="283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282"/>
      <c r="N46" s="148"/>
      <c r="O46" s="148"/>
      <c r="P46" s="148"/>
      <c r="Q46" s="148"/>
      <c r="R46" s="148"/>
      <c r="S46" s="148"/>
      <c r="T46" s="148"/>
    </row>
    <row r="47" spans="1:20" ht="15" customHeight="1">
      <c r="A47" s="283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282"/>
      <c r="N47" s="148"/>
      <c r="O47" s="148"/>
      <c r="P47" s="148"/>
      <c r="Q47" s="148"/>
      <c r="R47" s="148"/>
      <c r="S47" s="148"/>
      <c r="T47" s="148"/>
    </row>
    <row r="48" spans="1:20" ht="15" customHeight="1">
      <c r="A48" s="283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282"/>
      <c r="N48" s="148"/>
      <c r="O48" s="148"/>
      <c r="P48" s="148"/>
      <c r="Q48" s="148"/>
      <c r="R48" s="148"/>
      <c r="S48" s="148"/>
      <c r="T48" s="148"/>
    </row>
    <row r="49" spans="1:20" ht="15" customHeight="1">
      <c r="A49" s="283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282"/>
      <c r="N49" s="148"/>
      <c r="O49" s="148"/>
      <c r="P49" s="148"/>
      <c r="Q49" s="148"/>
      <c r="R49" s="148"/>
      <c r="S49" s="148"/>
      <c r="T49" s="148"/>
    </row>
    <row r="50" spans="1:20" ht="15" customHeight="1">
      <c r="A50" s="283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282"/>
      <c r="N50" s="148"/>
      <c r="O50" s="148"/>
      <c r="P50" s="148"/>
      <c r="Q50" s="148"/>
      <c r="R50" s="148"/>
      <c r="S50" s="148"/>
      <c r="T50" s="148"/>
    </row>
    <row r="51" spans="1:20" ht="15" customHeight="1">
      <c r="A51" s="283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282"/>
      <c r="N51" s="148"/>
      <c r="O51" s="148"/>
      <c r="P51" s="148"/>
      <c r="Q51" s="148"/>
      <c r="R51" s="148"/>
      <c r="S51" s="148"/>
      <c r="T51" s="148"/>
    </row>
    <row r="52" spans="1:20" ht="15" customHeight="1">
      <c r="A52" s="283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282"/>
      <c r="N52" s="148"/>
      <c r="O52" s="148"/>
      <c r="P52" s="148"/>
      <c r="Q52" s="148"/>
      <c r="R52" s="148"/>
      <c r="S52" s="148"/>
      <c r="T52" s="148"/>
    </row>
    <row r="53" spans="1:20" ht="15" customHeight="1">
      <c r="A53" s="283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282"/>
      <c r="N53" s="148"/>
      <c r="O53" s="148"/>
      <c r="P53" s="148"/>
      <c r="Q53" s="148"/>
      <c r="R53" s="148"/>
      <c r="S53" s="148"/>
      <c r="T53" s="148"/>
    </row>
    <row r="54" spans="1:20" ht="15" customHeight="1">
      <c r="A54" s="283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282"/>
      <c r="N54" s="148"/>
      <c r="O54" s="148"/>
      <c r="P54" s="148"/>
      <c r="Q54" s="148"/>
      <c r="R54" s="148"/>
      <c r="S54" s="148"/>
      <c r="T54" s="148"/>
    </row>
    <row r="55" spans="1:20" ht="15" customHeight="1">
      <c r="A55" s="283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282"/>
      <c r="N55" s="148"/>
      <c r="O55" s="148"/>
      <c r="P55" s="148"/>
      <c r="Q55" s="148"/>
      <c r="R55" s="148"/>
      <c r="S55" s="148"/>
      <c r="T55" s="148"/>
    </row>
    <row r="56" spans="1:20" ht="15" customHeight="1">
      <c r="A56" s="283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282"/>
      <c r="N56" s="148"/>
      <c r="O56" s="148"/>
      <c r="P56" s="148"/>
      <c r="Q56" s="148"/>
      <c r="R56" s="148"/>
      <c r="S56" s="148"/>
      <c r="T56" s="148"/>
    </row>
    <row r="57" spans="1:20" ht="15" customHeight="1">
      <c r="A57" s="283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282"/>
      <c r="N57" s="148"/>
      <c r="O57" s="148"/>
      <c r="P57" s="148"/>
      <c r="Q57" s="148"/>
      <c r="R57" s="148"/>
      <c r="S57" s="148"/>
      <c r="T57" s="148"/>
    </row>
    <row r="58" spans="1:20" ht="15" customHeight="1">
      <c r="A58" s="283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282"/>
      <c r="N58" s="148"/>
      <c r="O58" s="148"/>
      <c r="P58" s="148"/>
      <c r="Q58" s="148"/>
      <c r="R58" s="148"/>
      <c r="S58" s="148"/>
      <c r="T58" s="148"/>
    </row>
    <row r="59" spans="1:20" ht="15" customHeight="1">
      <c r="A59" s="283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282"/>
      <c r="N59" s="148"/>
      <c r="O59" s="148"/>
      <c r="P59" s="148"/>
      <c r="Q59" s="148"/>
      <c r="R59" s="148"/>
      <c r="S59" s="148"/>
      <c r="T59" s="148"/>
    </row>
    <row r="60" spans="1:20" ht="15" customHeight="1">
      <c r="A60" s="28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6"/>
    </row>
    <row r="61" spans="1:20" ht="15" customHeight="1">
      <c r="A61" s="284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6"/>
    </row>
    <row r="62" spans="1:20" ht="15" customHeight="1">
      <c r="A62" s="284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6"/>
    </row>
    <row r="63" spans="1:20" ht="15" customHeight="1">
      <c r="A63" s="284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6"/>
    </row>
    <row r="64" spans="1:20" ht="15" customHeight="1">
      <c r="A64" s="284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6"/>
    </row>
    <row r="65" spans="1:13" ht="15" customHeight="1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6"/>
    </row>
    <row r="66" spans="1:13" ht="15" customHeight="1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6"/>
    </row>
    <row r="67" spans="1:13" ht="15" customHeight="1">
      <c r="A67" s="284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6"/>
    </row>
    <row r="68" spans="1:13" ht="15" customHeight="1">
      <c r="A68" s="284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6"/>
    </row>
    <row r="69" spans="1:13" ht="15" customHeight="1">
      <c r="A69" s="284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6"/>
    </row>
    <row r="70" spans="1:13" ht="15" customHeight="1">
      <c r="A70" s="284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6"/>
    </row>
    <row r="71" spans="1:13" ht="15" customHeight="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6"/>
    </row>
    <row r="72" spans="1:13" ht="15" customHeight="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3" ht="15" customHeight="1" thickBot="1">
      <c r="A73" s="287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9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&amp;LDocument No. F8924
Revision No. 6&amp;RLast Review Date: 14/12/2022
Next Review Date: 14/12/2024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235"/>
      <c r="B1" s="80" t="s">
        <v>59</v>
      </c>
      <c r="C1" s="80"/>
      <c r="D1" s="80"/>
      <c r="E1" s="80" t="str">
        <f>Instructions!E1</f>
        <v>Name</v>
      </c>
      <c r="F1" s="82"/>
      <c r="G1" s="82"/>
      <c r="H1" s="82"/>
      <c r="I1" s="82"/>
      <c r="J1" s="82"/>
      <c r="K1" s="82"/>
      <c r="L1" s="82"/>
      <c r="M1" s="281"/>
      <c r="N1" s="148"/>
      <c r="O1" s="148"/>
      <c r="P1" s="148"/>
      <c r="Q1" s="148"/>
      <c r="R1" s="148"/>
      <c r="S1" s="148"/>
      <c r="T1" s="148"/>
    </row>
    <row r="2" spans="1:20" ht="20.100000000000001" customHeight="1">
      <c r="A2" s="240"/>
      <c r="B2" s="86" t="s">
        <v>316</v>
      </c>
      <c r="C2" s="86"/>
      <c r="D2" s="86"/>
      <c r="E2" s="86" t="str">
        <f>Instructions!E2</f>
        <v>No</v>
      </c>
      <c r="F2" s="87"/>
      <c r="G2" s="87"/>
      <c r="H2" s="87"/>
      <c r="I2" s="87"/>
      <c r="J2" s="87"/>
      <c r="K2" s="87"/>
      <c r="L2" s="87"/>
      <c r="M2" s="282"/>
      <c r="N2" s="148"/>
      <c r="O2" s="148"/>
      <c r="P2" s="148"/>
      <c r="Q2" s="149"/>
      <c r="R2" s="87"/>
      <c r="S2" s="87"/>
      <c r="T2" s="148"/>
    </row>
    <row r="3" spans="1:20" ht="20.100000000000001" customHeight="1">
      <c r="A3" s="240"/>
      <c r="B3" s="86" t="s">
        <v>58</v>
      </c>
      <c r="C3" s="86"/>
      <c r="D3" s="86"/>
      <c r="E3" s="86" t="str">
        <f>Instructions!E3</f>
        <v>Address</v>
      </c>
      <c r="F3" s="87"/>
      <c r="G3" s="87"/>
      <c r="H3" s="87"/>
      <c r="I3" s="87"/>
      <c r="J3" s="87"/>
      <c r="K3" s="87"/>
      <c r="L3" s="87"/>
      <c r="M3" s="282"/>
      <c r="N3" s="148"/>
      <c r="O3" s="148"/>
      <c r="P3" s="148"/>
      <c r="Q3" s="150"/>
      <c r="R3" s="87"/>
      <c r="S3" s="87"/>
      <c r="T3" s="148"/>
    </row>
    <row r="4" spans="1:20" ht="15" customHeight="1">
      <c r="A4" s="144" t="s">
        <v>289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61"/>
      <c r="N4" s="148"/>
      <c r="O4" s="148"/>
      <c r="P4" s="148"/>
      <c r="Q4" s="150"/>
      <c r="R4" s="87"/>
      <c r="S4" s="87"/>
      <c r="T4" s="148"/>
    </row>
    <row r="5" spans="1:20" ht="15" customHeight="1">
      <c r="A5" s="283"/>
      <c r="B5" s="87"/>
      <c r="C5" s="87"/>
      <c r="D5" s="150"/>
      <c r="E5" s="87"/>
      <c r="F5" s="87"/>
      <c r="G5" s="87"/>
      <c r="H5" s="87"/>
      <c r="I5" s="87"/>
      <c r="J5" s="87"/>
      <c r="K5" s="87"/>
      <c r="L5" s="87"/>
      <c r="M5" s="282"/>
      <c r="N5" s="148"/>
      <c r="O5" s="148"/>
      <c r="P5" s="148"/>
      <c r="Q5" s="148"/>
      <c r="R5" s="148"/>
      <c r="S5" s="148"/>
      <c r="T5" s="148"/>
    </row>
    <row r="6" spans="1:20" ht="15" customHeight="1">
      <c r="A6" s="283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282"/>
      <c r="N6" s="148"/>
      <c r="O6" s="148"/>
      <c r="P6" s="148"/>
      <c r="Q6" s="148"/>
      <c r="R6" s="148"/>
      <c r="S6" s="148"/>
      <c r="T6" s="148"/>
    </row>
    <row r="7" spans="1:20" ht="15" customHeight="1">
      <c r="A7" s="283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282"/>
      <c r="N7" s="148"/>
      <c r="O7" s="148"/>
      <c r="P7" s="148"/>
      <c r="Q7" s="148"/>
      <c r="R7" s="148"/>
      <c r="S7" s="148"/>
      <c r="T7" s="148"/>
    </row>
    <row r="8" spans="1:20" ht="15" customHeight="1">
      <c r="A8" s="283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282"/>
      <c r="N8" s="148"/>
      <c r="O8" s="148"/>
      <c r="P8" s="148"/>
      <c r="Q8" s="148"/>
      <c r="R8" s="148"/>
      <c r="S8" s="148"/>
      <c r="T8" s="148"/>
    </row>
    <row r="9" spans="1:20" ht="15" customHeight="1">
      <c r="A9" s="283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282"/>
      <c r="N9" s="148"/>
      <c r="O9" s="148"/>
      <c r="P9" s="148"/>
      <c r="Q9" s="148"/>
      <c r="R9" s="148"/>
      <c r="S9" s="148"/>
      <c r="T9" s="148"/>
    </row>
    <row r="10" spans="1:20" ht="15" customHeight="1">
      <c r="A10" s="283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282"/>
      <c r="N10" s="148"/>
      <c r="O10" s="148"/>
      <c r="P10" s="148"/>
      <c r="Q10" s="148"/>
      <c r="R10" s="148"/>
      <c r="S10" s="148"/>
      <c r="T10" s="148"/>
    </row>
    <row r="11" spans="1:20" ht="15" customHeight="1">
      <c r="A11" s="283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282"/>
      <c r="N11" s="148"/>
      <c r="O11" s="148"/>
      <c r="P11" s="148"/>
      <c r="Q11" s="148"/>
      <c r="R11" s="148"/>
      <c r="S11" s="148"/>
      <c r="T11" s="148"/>
    </row>
    <row r="12" spans="1:20" ht="15" customHeight="1">
      <c r="A12" s="283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282"/>
      <c r="N12" s="148"/>
      <c r="O12" s="148"/>
      <c r="P12" s="148"/>
      <c r="Q12" s="148"/>
      <c r="R12" s="148"/>
      <c r="S12" s="148"/>
      <c r="T12" s="148"/>
    </row>
    <row r="13" spans="1:20" ht="15" customHeight="1">
      <c r="A13" s="283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282"/>
      <c r="N13" s="148"/>
      <c r="O13" s="148"/>
      <c r="P13" s="148"/>
      <c r="Q13" s="148"/>
      <c r="R13" s="148"/>
      <c r="S13" s="148"/>
      <c r="T13" s="148"/>
    </row>
    <row r="14" spans="1:20" ht="15" customHeight="1">
      <c r="A14" s="283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282"/>
      <c r="N14" s="148"/>
      <c r="O14" s="148"/>
      <c r="P14" s="148"/>
      <c r="Q14" s="148"/>
      <c r="R14" s="148"/>
      <c r="S14" s="148"/>
      <c r="T14" s="148"/>
    </row>
    <row r="15" spans="1:20" ht="15" customHeight="1">
      <c r="A15" s="283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282"/>
      <c r="N15" s="148"/>
      <c r="O15" s="148"/>
      <c r="P15" s="148"/>
      <c r="Q15" s="148"/>
      <c r="R15" s="148"/>
      <c r="S15" s="148"/>
      <c r="T15" s="148"/>
    </row>
    <row r="16" spans="1:20" ht="15" customHeight="1">
      <c r="A16" s="283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282"/>
      <c r="N16" s="148"/>
      <c r="O16" s="148"/>
      <c r="P16" s="148"/>
      <c r="Q16" s="148"/>
      <c r="R16" s="148"/>
      <c r="S16" s="148"/>
      <c r="T16" s="148"/>
    </row>
    <row r="17" spans="1:20" ht="15" customHeight="1">
      <c r="A17" s="283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282"/>
      <c r="N17" s="148"/>
      <c r="O17" s="148"/>
      <c r="P17" s="148"/>
      <c r="Q17" s="148"/>
      <c r="R17" s="148"/>
      <c r="S17" s="148"/>
      <c r="T17" s="148"/>
    </row>
    <row r="18" spans="1:20" ht="15" customHeight="1">
      <c r="A18" s="283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282"/>
      <c r="N18" s="148"/>
      <c r="O18" s="148"/>
      <c r="P18" s="148"/>
      <c r="Q18" s="148"/>
      <c r="R18" s="148"/>
      <c r="S18" s="148"/>
      <c r="T18" s="148"/>
    </row>
    <row r="19" spans="1:20" ht="15" customHeight="1">
      <c r="A19" s="283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282"/>
      <c r="N19" s="148"/>
      <c r="O19" s="148"/>
      <c r="P19" s="148"/>
      <c r="Q19" s="148"/>
      <c r="R19" s="148"/>
      <c r="S19" s="148"/>
      <c r="T19" s="148"/>
    </row>
    <row r="20" spans="1:20" ht="15" customHeight="1">
      <c r="A20" s="283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282"/>
      <c r="N20" s="148"/>
      <c r="O20" s="148"/>
      <c r="P20" s="148"/>
      <c r="Q20" s="148"/>
      <c r="R20" s="148"/>
      <c r="S20" s="148"/>
      <c r="T20" s="148"/>
    </row>
    <row r="21" spans="1:20" ht="15" customHeight="1">
      <c r="A21" s="283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282"/>
      <c r="N21" s="148"/>
      <c r="O21" s="148"/>
      <c r="P21" s="148"/>
      <c r="Q21" s="148"/>
      <c r="R21" s="148"/>
      <c r="S21" s="148"/>
      <c r="T21" s="148"/>
    </row>
    <row r="22" spans="1:20" ht="15" customHeight="1">
      <c r="A22" s="283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282"/>
      <c r="N22" s="148"/>
      <c r="O22" s="148"/>
      <c r="P22" s="148"/>
      <c r="Q22" s="148"/>
      <c r="R22" s="148"/>
      <c r="S22" s="148"/>
      <c r="T22" s="148"/>
    </row>
    <row r="23" spans="1:20" ht="15" customHeight="1">
      <c r="A23" s="283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282"/>
      <c r="N23" s="148"/>
      <c r="O23" s="148"/>
      <c r="P23" s="148"/>
      <c r="Q23" s="148"/>
      <c r="R23" s="148"/>
      <c r="S23" s="148"/>
      <c r="T23" s="148"/>
    </row>
    <row r="24" spans="1:20" ht="15" customHeight="1">
      <c r="A24" s="283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282"/>
      <c r="N24" s="148"/>
      <c r="O24" s="148"/>
      <c r="P24" s="148"/>
      <c r="Q24" s="148"/>
      <c r="R24" s="148"/>
      <c r="S24" s="148"/>
      <c r="T24" s="148"/>
    </row>
    <row r="25" spans="1:20" ht="15" customHeight="1">
      <c r="A25" s="283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282"/>
      <c r="N25" s="148"/>
      <c r="O25" s="148"/>
      <c r="P25" s="148"/>
      <c r="Q25" s="148"/>
      <c r="R25" s="148"/>
      <c r="S25" s="148"/>
      <c r="T25" s="148"/>
    </row>
    <row r="26" spans="1:20" ht="15" customHeight="1">
      <c r="A26" s="283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282"/>
      <c r="N26" s="148"/>
      <c r="O26" s="148"/>
      <c r="P26" s="148"/>
      <c r="Q26" s="148"/>
      <c r="R26" s="148"/>
      <c r="S26" s="148"/>
      <c r="T26" s="148"/>
    </row>
    <row r="27" spans="1:20" ht="15" customHeight="1">
      <c r="A27" s="283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282"/>
      <c r="N27" s="148"/>
      <c r="O27" s="148"/>
      <c r="P27" s="148"/>
      <c r="Q27" s="148"/>
      <c r="R27" s="148"/>
      <c r="S27" s="148"/>
      <c r="T27" s="148"/>
    </row>
    <row r="28" spans="1:20" ht="15" customHeight="1">
      <c r="A28" s="283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282"/>
      <c r="N28" s="148"/>
      <c r="O28" s="148"/>
      <c r="P28" s="148"/>
      <c r="Q28" s="148"/>
      <c r="R28" s="148"/>
      <c r="S28" s="148"/>
      <c r="T28" s="148"/>
    </row>
    <row r="29" spans="1:20" ht="15" customHeight="1">
      <c r="A29" s="283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282"/>
      <c r="N29" s="148"/>
      <c r="O29" s="148"/>
      <c r="P29" s="148"/>
      <c r="Q29" s="148"/>
      <c r="R29" s="148"/>
      <c r="S29" s="148"/>
      <c r="T29" s="148"/>
    </row>
    <row r="30" spans="1:20" ht="15" customHeight="1">
      <c r="A30" s="283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282"/>
      <c r="N30" s="148"/>
      <c r="O30" s="148"/>
      <c r="P30" s="148"/>
      <c r="Q30" s="148"/>
      <c r="R30" s="148"/>
      <c r="S30" s="148"/>
      <c r="T30" s="148"/>
    </row>
    <row r="31" spans="1:20" ht="15" customHeight="1">
      <c r="A31" s="283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282"/>
      <c r="N31" s="148"/>
      <c r="O31" s="148"/>
      <c r="P31" s="148"/>
      <c r="Q31" s="148"/>
      <c r="R31" s="148"/>
      <c r="S31" s="148"/>
      <c r="T31" s="148"/>
    </row>
    <row r="32" spans="1:20" ht="15" customHeight="1">
      <c r="A32" s="283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282"/>
      <c r="N32" s="148"/>
      <c r="O32" s="148"/>
      <c r="P32" s="148"/>
      <c r="Q32" s="148"/>
      <c r="R32" s="148"/>
      <c r="S32" s="148"/>
      <c r="T32" s="148"/>
    </row>
    <row r="33" spans="1:20" ht="15" customHeight="1">
      <c r="A33" s="283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282"/>
      <c r="N33" s="148"/>
      <c r="O33" s="148"/>
      <c r="P33" s="148"/>
      <c r="Q33" s="148"/>
      <c r="R33" s="148"/>
      <c r="S33" s="148"/>
      <c r="T33" s="148"/>
    </row>
    <row r="34" spans="1:20" ht="15" customHeight="1">
      <c r="A34" s="283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282"/>
      <c r="N34" s="148"/>
      <c r="O34" s="148"/>
      <c r="P34" s="148"/>
      <c r="Q34" s="148"/>
      <c r="R34" s="148"/>
      <c r="S34" s="148"/>
      <c r="T34" s="148"/>
    </row>
    <row r="35" spans="1:20" ht="15" customHeight="1">
      <c r="A35" s="283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282"/>
      <c r="N35" s="148"/>
      <c r="O35" s="148"/>
      <c r="P35" s="148"/>
      <c r="Q35" s="148"/>
      <c r="R35" s="148"/>
      <c r="S35" s="148"/>
      <c r="T35" s="148"/>
    </row>
    <row r="36" spans="1:20" ht="15" customHeight="1">
      <c r="A36" s="283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282"/>
      <c r="N36" s="148"/>
      <c r="O36" s="148"/>
      <c r="P36" s="148"/>
      <c r="Q36" s="148"/>
      <c r="R36" s="148"/>
      <c r="S36" s="148"/>
      <c r="T36" s="148"/>
    </row>
    <row r="37" spans="1:20" ht="15" customHeight="1">
      <c r="A37" s="283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282"/>
      <c r="N37" s="148"/>
      <c r="O37" s="148"/>
      <c r="P37" s="148"/>
      <c r="Q37" s="148"/>
      <c r="R37" s="148"/>
      <c r="S37" s="148"/>
      <c r="T37" s="148"/>
    </row>
    <row r="38" spans="1:20" ht="15" customHeight="1">
      <c r="A38" s="283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282"/>
      <c r="N38" s="148"/>
      <c r="O38" s="148"/>
      <c r="P38" s="148"/>
      <c r="Q38" s="148"/>
      <c r="R38" s="148"/>
      <c r="S38" s="148"/>
      <c r="T38" s="148"/>
    </row>
    <row r="39" spans="1:20" ht="15" customHeight="1">
      <c r="A39" s="283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282"/>
      <c r="N39" s="148"/>
      <c r="O39" s="148"/>
      <c r="P39" s="148"/>
      <c r="Q39" s="148"/>
      <c r="R39" s="148"/>
      <c r="S39" s="148"/>
      <c r="T39" s="148"/>
    </row>
    <row r="40" spans="1:20" ht="15" customHeight="1">
      <c r="A40" s="283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282"/>
      <c r="N40" s="148"/>
      <c r="O40" s="148"/>
      <c r="P40" s="148"/>
      <c r="Q40" s="148"/>
      <c r="R40" s="148"/>
      <c r="S40" s="148"/>
      <c r="T40" s="148"/>
    </row>
    <row r="41" spans="1:20" ht="15" customHeight="1">
      <c r="A41" s="283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282"/>
      <c r="N41" s="148"/>
      <c r="O41" s="148"/>
      <c r="P41" s="148"/>
      <c r="Q41" s="148"/>
      <c r="R41" s="148"/>
      <c r="S41" s="148"/>
      <c r="T41" s="148"/>
    </row>
    <row r="42" spans="1:20" ht="15" customHeight="1">
      <c r="A42" s="283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282"/>
      <c r="N42" s="148"/>
      <c r="O42" s="148"/>
      <c r="P42" s="148"/>
      <c r="Q42" s="148"/>
      <c r="R42" s="148"/>
      <c r="S42" s="148"/>
      <c r="T42" s="148"/>
    </row>
    <row r="43" spans="1:20" ht="15" customHeight="1">
      <c r="A43" s="283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282"/>
      <c r="N43" s="148"/>
      <c r="O43" s="148"/>
      <c r="P43" s="148"/>
      <c r="Q43" s="148"/>
      <c r="R43" s="148"/>
      <c r="S43" s="148"/>
      <c r="T43" s="148"/>
    </row>
    <row r="44" spans="1:20" ht="15" customHeight="1">
      <c r="A44" s="283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282"/>
      <c r="N44" s="148"/>
      <c r="O44" s="148"/>
      <c r="P44" s="148"/>
      <c r="Q44" s="148"/>
      <c r="R44" s="148"/>
      <c r="S44" s="148"/>
      <c r="T44" s="148"/>
    </row>
    <row r="45" spans="1:20" ht="15" customHeight="1">
      <c r="A45" s="283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282"/>
      <c r="N45" s="148"/>
      <c r="O45" s="148"/>
      <c r="P45" s="148"/>
      <c r="Q45" s="148"/>
      <c r="R45" s="148"/>
      <c r="S45" s="148"/>
      <c r="T45" s="148"/>
    </row>
    <row r="46" spans="1:20" ht="15" customHeight="1">
      <c r="A46" s="283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282"/>
      <c r="N46" s="148"/>
      <c r="O46" s="148"/>
      <c r="P46" s="148"/>
      <c r="Q46" s="148"/>
      <c r="R46" s="148"/>
      <c r="S46" s="148"/>
      <c r="T46" s="148"/>
    </row>
    <row r="47" spans="1:20" ht="15" customHeight="1">
      <c r="A47" s="283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282"/>
      <c r="N47" s="148"/>
      <c r="O47" s="148"/>
      <c r="P47" s="148"/>
      <c r="Q47" s="148"/>
      <c r="R47" s="148"/>
      <c r="S47" s="148"/>
      <c r="T47" s="148"/>
    </row>
    <row r="48" spans="1:20" ht="15" customHeight="1">
      <c r="A48" s="283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282"/>
      <c r="N48" s="148"/>
      <c r="O48" s="148"/>
      <c r="P48" s="148"/>
      <c r="Q48" s="148"/>
      <c r="R48" s="148"/>
      <c r="S48" s="148"/>
      <c r="T48" s="148"/>
    </row>
    <row r="49" spans="1:20" ht="15" customHeight="1">
      <c r="A49" s="283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282"/>
      <c r="N49" s="148"/>
      <c r="O49" s="148"/>
      <c r="P49" s="148"/>
      <c r="Q49" s="148"/>
      <c r="R49" s="148"/>
      <c r="S49" s="148"/>
      <c r="T49" s="148"/>
    </row>
    <row r="50" spans="1:20" ht="15" customHeight="1">
      <c r="A50" s="283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282"/>
      <c r="N50" s="148"/>
      <c r="O50" s="148"/>
      <c r="P50" s="148"/>
      <c r="Q50" s="148"/>
      <c r="R50" s="148"/>
      <c r="S50" s="148"/>
      <c r="T50" s="148"/>
    </row>
    <row r="51" spans="1:20" ht="15" customHeight="1">
      <c r="A51" s="283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282"/>
      <c r="N51" s="148"/>
      <c r="O51" s="148"/>
      <c r="P51" s="148"/>
      <c r="Q51" s="148"/>
      <c r="R51" s="148"/>
      <c r="S51" s="148"/>
      <c r="T51" s="148"/>
    </row>
    <row r="52" spans="1:20" ht="15" customHeight="1">
      <c r="A52" s="283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282"/>
      <c r="N52" s="148"/>
      <c r="O52" s="148"/>
      <c r="P52" s="148"/>
      <c r="Q52" s="148"/>
      <c r="R52" s="148"/>
      <c r="S52" s="148"/>
      <c r="T52" s="148"/>
    </row>
    <row r="53" spans="1:20" ht="15" customHeight="1">
      <c r="A53" s="283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282"/>
      <c r="N53" s="148"/>
      <c r="O53" s="148"/>
      <c r="P53" s="148"/>
      <c r="Q53" s="148"/>
      <c r="R53" s="148"/>
      <c r="S53" s="148"/>
      <c r="T53" s="148"/>
    </row>
    <row r="54" spans="1:20" ht="15" customHeight="1">
      <c r="A54" s="283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282"/>
      <c r="N54" s="148"/>
      <c r="O54" s="148"/>
      <c r="P54" s="148"/>
      <c r="Q54" s="148"/>
      <c r="R54" s="148"/>
      <c r="S54" s="148"/>
      <c r="T54" s="148"/>
    </row>
    <row r="55" spans="1:20" ht="15" customHeight="1">
      <c r="A55" s="283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282"/>
      <c r="N55" s="148"/>
      <c r="O55" s="148"/>
      <c r="P55" s="148"/>
      <c r="Q55" s="148"/>
      <c r="R55" s="148"/>
      <c r="S55" s="148"/>
      <c r="T55" s="148"/>
    </row>
    <row r="56" spans="1:20" ht="15" customHeight="1">
      <c r="A56" s="283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282"/>
      <c r="N56" s="148"/>
      <c r="O56" s="148"/>
      <c r="P56" s="148"/>
      <c r="Q56" s="148"/>
      <c r="R56" s="148"/>
      <c r="S56" s="148"/>
      <c r="T56" s="148"/>
    </row>
    <row r="57" spans="1:20" ht="15" customHeight="1">
      <c r="A57" s="283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282"/>
      <c r="N57" s="148"/>
      <c r="O57" s="148"/>
      <c r="P57" s="148"/>
      <c r="Q57" s="148"/>
      <c r="R57" s="148"/>
      <c r="S57" s="148"/>
      <c r="T57" s="148"/>
    </row>
    <row r="58" spans="1:20" ht="15" customHeight="1">
      <c r="A58" s="283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282"/>
      <c r="N58" s="148"/>
      <c r="O58" s="148"/>
      <c r="P58" s="148"/>
      <c r="Q58" s="148"/>
      <c r="R58" s="148"/>
      <c r="S58" s="148"/>
      <c r="T58" s="148"/>
    </row>
    <row r="59" spans="1:20" ht="15" customHeight="1">
      <c r="A59" s="283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282"/>
      <c r="N59" s="148"/>
      <c r="O59" s="148"/>
      <c r="P59" s="148"/>
      <c r="Q59" s="148"/>
      <c r="R59" s="148"/>
      <c r="S59" s="148"/>
      <c r="T59" s="148"/>
    </row>
    <row r="60" spans="1:20" ht="15" customHeight="1">
      <c r="A60" s="28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6"/>
    </row>
    <row r="61" spans="1:20" ht="15" customHeight="1">
      <c r="A61" s="284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6"/>
    </row>
    <row r="62" spans="1:20" ht="15" customHeight="1">
      <c r="A62" s="284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6"/>
    </row>
    <row r="63" spans="1:20" ht="15" customHeight="1">
      <c r="A63" s="284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6"/>
    </row>
    <row r="64" spans="1:20" ht="15" customHeight="1">
      <c r="A64" s="284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6"/>
    </row>
    <row r="65" spans="1:13" ht="15" customHeight="1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6"/>
    </row>
    <row r="66" spans="1:13" ht="15" customHeight="1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6"/>
    </row>
    <row r="67" spans="1:13" ht="15" customHeight="1">
      <c r="A67" s="284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6"/>
    </row>
    <row r="68" spans="1:13" ht="15" customHeight="1">
      <c r="A68" s="284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6"/>
    </row>
    <row r="69" spans="1:13" ht="15" customHeight="1">
      <c r="A69" s="284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6"/>
    </row>
    <row r="70" spans="1:13" ht="15" customHeight="1">
      <c r="A70" s="284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6"/>
    </row>
    <row r="71" spans="1:13" ht="15" customHeight="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6"/>
    </row>
    <row r="72" spans="1:13" ht="15" customHeight="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3" ht="15" customHeight="1" thickBot="1">
      <c r="A73" s="287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9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&amp;LDocument No. F8924
Revision No. 6&amp;RLast Review Date: 14/12/2022
Next Review Date: 14/12/2024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style="7" customWidth="1"/>
    <col min="2" max="4" width="9.7109375" style="7" customWidth="1"/>
    <col min="5" max="5" width="9.7109375" style="9" customWidth="1"/>
    <col min="6" max="6" width="9.7109375" style="7" customWidth="1"/>
    <col min="7" max="7" width="9.7109375" style="13" customWidth="1"/>
    <col min="8" max="8" width="9.7109375" style="14" customWidth="1"/>
    <col min="9" max="12" width="9.7109375" style="7" customWidth="1"/>
    <col min="13" max="13" width="9.7109375" style="15" customWidth="1"/>
    <col min="14" max="14" width="20.7109375" style="15" customWidth="1"/>
    <col min="15" max="20" width="9.7109375" style="15" customWidth="1"/>
    <col min="21" max="23" width="9.7109375" style="7" customWidth="1"/>
    <col min="24" max="24" width="9.7109375" style="8" customWidth="1"/>
    <col min="25" max="26" width="9.7109375" style="9" customWidth="1"/>
    <col min="27" max="38" width="9.7109375" style="7" customWidth="1"/>
    <col min="39" max="256" width="9.140625" style="7"/>
    <col min="257" max="257" width="1.28515625" style="7" customWidth="1"/>
    <col min="258" max="258" width="2" style="7" customWidth="1"/>
    <col min="259" max="259" width="2.85546875" style="7" customWidth="1"/>
    <col min="260" max="260" width="23.85546875" style="7" customWidth="1"/>
    <col min="261" max="261" width="7.140625" style="7" customWidth="1"/>
    <col min="262" max="262" width="8.28515625" style="7" customWidth="1"/>
    <col min="263" max="263" width="2.7109375" style="7" customWidth="1"/>
    <col min="264" max="264" width="7.7109375" style="7" customWidth="1"/>
    <col min="265" max="265" width="2.42578125" style="7" customWidth="1"/>
    <col min="266" max="266" width="2.140625" style="7" customWidth="1"/>
    <col min="267" max="267" width="3.5703125" style="7" customWidth="1"/>
    <col min="268" max="269" width="2" style="7" customWidth="1"/>
    <col min="270" max="270" width="11.140625" style="7" customWidth="1"/>
    <col min="271" max="271" width="12.140625" style="7" customWidth="1"/>
    <col min="272" max="272" width="11.5703125" style="7" customWidth="1"/>
    <col min="273" max="273" width="4.85546875" style="7" customWidth="1"/>
    <col min="274" max="274" width="11.42578125" style="7" customWidth="1"/>
    <col min="275" max="275" width="2.7109375" style="7" customWidth="1"/>
    <col min="276" max="276" width="2.140625" style="7" customWidth="1"/>
    <col min="277" max="277" width="2.5703125" style="7" customWidth="1"/>
    <col min="278" max="278" width="2.28515625" style="7" customWidth="1"/>
    <col min="279" max="281" width="9.140625" style="7"/>
    <col min="282" max="282" width="7.5703125" style="7" customWidth="1"/>
    <col min="283" max="512" width="9.140625" style="7"/>
    <col min="513" max="513" width="1.28515625" style="7" customWidth="1"/>
    <col min="514" max="514" width="2" style="7" customWidth="1"/>
    <col min="515" max="515" width="2.85546875" style="7" customWidth="1"/>
    <col min="516" max="516" width="23.85546875" style="7" customWidth="1"/>
    <col min="517" max="517" width="7.140625" style="7" customWidth="1"/>
    <col min="518" max="518" width="8.28515625" style="7" customWidth="1"/>
    <col min="519" max="519" width="2.7109375" style="7" customWidth="1"/>
    <col min="520" max="520" width="7.7109375" style="7" customWidth="1"/>
    <col min="521" max="521" width="2.42578125" style="7" customWidth="1"/>
    <col min="522" max="522" width="2.140625" style="7" customWidth="1"/>
    <col min="523" max="523" width="3.5703125" style="7" customWidth="1"/>
    <col min="524" max="525" width="2" style="7" customWidth="1"/>
    <col min="526" max="526" width="11.140625" style="7" customWidth="1"/>
    <col min="527" max="527" width="12.140625" style="7" customWidth="1"/>
    <col min="528" max="528" width="11.5703125" style="7" customWidth="1"/>
    <col min="529" max="529" width="4.85546875" style="7" customWidth="1"/>
    <col min="530" max="530" width="11.42578125" style="7" customWidth="1"/>
    <col min="531" max="531" width="2.7109375" style="7" customWidth="1"/>
    <col min="532" max="532" width="2.140625" style="7" customWidth="1"/>
    <col min="533" max="533" width="2.5703125" style="7" customWidth="1"/>
    <col min="534" max="534" width="2.28515625" style="7" customWidth="1"/>
    <col min="535" max="537" width="9.140625" style="7"/>
    <col min="538" max="538" width="7.5703125" style="7" customWidth="1"/>
    <col min="539" max="768" width="9.140625" style="7"/>
    <col min="769" max="769" width="1.28515625" style="7" customWidth="1"/>
    <col min="770" max="770" width="2" style="7" customWidth="1"/>
    <col min="771" max="771" width="2.85546875" style="7" customWidth="1"/>
    <col min="772" max="772" width="23.85546875" style="7" customWidth="1"/>
    <col min="773" max="773" width="7.140625" style="7" customWidth="1"/>
    <col min="774" max="774" width="8.28515625" style="7" customWidth="1"/>
    <col min="775" max="775" width="2.7109375" style="7" customWidth="1"/>
    <col min="776" max="776" width="7.7109375" style="7" customWidth="1"/>
    <col min="777" max="777" width="2.42578125" style="7" customWidth="1"/>
    <col min="778" max="778" width="2.140625" style="7" customWidth="1"/>
    <col min="779" max="779" width="3.5703125" style="7" customWidth="1"/>
    <col min="780" max="781" width="2" style="7" customWidth="1"/>
    <col min="782" max="782" width="11.140625" style="7" customWidth="1"/>
    <col min="783" max="783" width="12.140625" style="7" customWidth="1"/>
    <col min="784" max="784" width="11.5703125" style="7" customWidth="1"/>
    <col min="785" max="785" width="4.85546875" style="7" customWidth="1"/>
    <col min="786" max="786" width="11.42578125" style="7" customWidth="1"/>
    <col min="787" max="787" width="2.7109375" style="7" customWidth="1"/>
    <col min="788" max="788" width="2.140625" style="7" customWidth="1"/>
    <col min="789" max="789" width="2.5703125" style="7" customWidth="1"/>
    <col min="790" max="790" width="2.28515625" style="7" customWidth="1"/>
    <col min="791" max="793" width="9.140625" style="7"/>
    <col min="794" max="794" width="7.5703125" style="7" customWidth="1"/>
    <col min="795" max="1024" width="9.140625" style="7"/>
    <col min="1025" max="1025" width="1.28515625" style="7" customWidth="1"/>
    <col min="1026" max="1026" width="2" style="7" customWidth="1"/>
    <col min="1027" max="1027" width="2.85546875" style="7" customWidth="1"/>
    <col min="1028" max="1028" width="23.85546875" style="7" customWidth="1"/>
    <col min="1029" max="1029" width="7.140625" style="7" customWidth="1"/>
    <col min="1030" max="1030" width="8.28515625" style="7" customWidth="1"/>
    <col min="1031" max="1031" width="2.7109375" style="7" customWidth="1"/>
    <col min="1032" max="1032" width="7.7109375" style="7" customWidth="1"/>
    <col min="1033" max="1033" width="2.42578125" style="7" customWidth="1"/>
    <col min="1034" max="1034" width="2.140625" style="7" customWidth="1"/>
    <col min="1035" max="1035" width="3.5703125" style="7" customWidth="1"/>
    <col min="1036" max="1037" width="2" style="7" customWidth="1"/>
    <col min="1038" max="1038" width="11.140625" style="7" customWidth="1"/>
    <col min="1039" max="1039" width="12.140625" style="7" customWidth="1"/>
    <col min="1040" max="1040" width="11.5703125" style="7" customWidth="1"/>
    <col min="1041" max="1041" width="4.85546875" style="7" customWidth="1"/>
    <col min="1042" max="1042" width="11.42578125" style="7" customWidth="1"/>
    <col min="1043" max="1043" width="2.7109375" style="7" customWidth="1"/>
    <col min="1044" max="1044" width="2.140625" style="7" customWidth="1"/>
    <col min="1045" max="1045" width="2.5703125" style="7" customWidth="1"/>
    <col min="1046" max="1046" width="2.28515625" style="7" customWidth="1"/>
    <col min="1047" max="1049" width="9.140625" style="7"/>
    <col min="1050" max="1050" width="7.5703125" style="7" customWidth="1"/>
    <col min="1051" max="1280" width="9.140625" style="7"/>
    <col min="1281" max="1281" width="1.28515625" style="7" customWidth="1"/>
    <col min="1282" max="1282" width="2" style="7" customWidth="1"/>
    <col min="1283" max="1283" width="2.85546875" style="7" customWidth="1"/>
    <col min="1284" max="1284" width="23.85546875" style="7" customWidth="1"/>
    <col min="1285" max="1285" width="7.140625" style="7" customWidth="1"/>
    <col min="1286" max="1286" width="8.28515625" style="7" customWidth="1"/>
    <col min="1287" max="1287" width="2.7109375" style="7" customWidth="1"/>
    <col min="1288" max="1288" width="7.7109375" style="7" customWidth="1"/>
    <col min="1289" max="1289" width="2.42578125" style="7" customWidth="1"/>
    <col min="1290" max="1290" width="2.140625" style="7" customWidth="1"/>
    <col min="1291" max="1291" width="3.5703125" style="7" customWidth="1"/>
    <col min="1292" max="1293" width="2" style="7" customWidth="1"/>
    <col min="1294" max="1294" width="11.140625" style="7" customWidth="1"/>
    <col min="1295" max="1295" width="12.140625" style="7" customWidth="1"/>
    <col min="1296" max="1296" width="11.5703125" style="7" customWidth="1"/>
    <col min="1297" max="1297" width="4.85546875" style="7" customWidth="1"/>
    <col min="1298" max="1298" width="11.42578125" style="7" customWidth="1"/>
    <col min="1299" max="1299" width="2.7109375" style="7" customWidth="1"/>
    <col min="1300" max="1300" width="2.140625" style="7" customWidth="1"/>
    <col min="1301" max="1301" width="2.5703125" style="7" customWidth="1"/>
    <col min="1302" max="1302" width="2.28515625" style="7" customWidth="1"/>
    <col min="1303" max="1305" width="9.140625" style="7"/>
    <col min="1306" max="1306" width="7.5703125" style="7" customWidth="1"/>
    <col min="1307" max="1536" width="9.140625" style="7"/>
    <col min="1537" max="1537" width="1.28515625" style="7" customWidth="1"/>
    <col min="1538" max="1538" width="2" style="7" customWidth="1"/>
    <col min="1539" max="1539" width="2.85546875" style="7" customWidth="1"/>
    <col min="1540" max="1540" width="23.85546875" style="7" customWidth="1"/>
    <col min="1541" max="1541" width="7.140625" style="7" customWidth="1"/>
    <col min="1542" max="1542" width="8.28515625" style="7" customWidth="1"/>
    <col min="1543" max="1543" width="2.7109375" style="7" customWidth="1"/>
    <col min="1544" max="1544" width="7.7109375" style="7" customWidth="1"/>
    <col min="1545" max="1545" width="2.42578125" style="7" customWidth="1"/>
    <col min="1546" max="1546" width="2.140625" style="7" customWidth="1"/>
    <col min="1547" max="1547" width="3.5703125" style="7" customWidth="1"/>
    <col min="1548" max="1549" width="2" style="7" customWidth="1"/>
    <col min="1550" max="1550" width="11.140625" style="7" customWidth="1"/>
    <col min="1551" max="1551" width="12.140625" style="7" customWidth="1"/>
    <col min="1552" max="1552" width="11.5703125" style="7" customWidth="1"/>
    <col min="1553" max="1553" width="4.85546875" style="7" customWidth="1"/>
    <col min="1554" max="1554" width="11.42578125" style="7" customWidth="1"/>
    <col min="1555" max="1555" width="2.7109375" style="7" customWidth="1"/>
    <col min="1556" max="1556" width="2.140625" style="7" customWidth="1"/>
    <col min="1557" max="1557" width="2.5703125" style="7" customWidth="1"/>
    <col min="1558" max="1558" width="2.28515625" style="7" customWidth="1"/>
    <col min="1559" max="1561" width="9.140625" style="7"/>
    <col min="1562" max="1562" width="7.5703125" style="7" customWidth="1"/>
    <col min="1563" max="1792" width="9.140625" style="7"/>
    <col min="1793" max="1793" width="1.28515625" style="7" customWidth="1"/>
    <col min="1794" max="1794" width="2" style="7" customWidth="1"/>
    <col min="1795" max="1795" width="2.85546875" style="7" customWidth="1"/>
    <col min="1796" max="1796" width="23.85546875" style="7" customWidth="1"/>
    <col min="1797" max="1797" width="7.140625" style="7" customWidth="1"/>
    <col min="1798" max="1798" width="8.28515625" style="7" customWidth="1"/>
    <col min="1799" max="1799" width="2.7109375" style="7" customWidth="1"/>
    <col min="1800" max="1800" width="7.7109375" style="7" customWidth="1"/>
    <col min="1801" max="1801" width="2.42578125" style="7" customWidth="1"/>
    <col min="1802" max="1802" width="2.140625" style="7" customWidth="1"/>
    <col min="1803" max="1803" width="3.5703125" style="7" customWidth="1"/>
    <col min="1804" max="1805" width="2" style="7" customWidth="1"/>
    <col min="1806" max="1806" width="11.140625" style="7" customWidth="1"/>
    <col min="1807" max="1807" width="12.140625" style="7" customWidth="1"/>
    <col min="1808" max="1808" width="11.5703125" style="7" customWidth="1"/>
    <col min="1809" max="1809" width="4.85546875" style="7" customWidth="1"/>
    <col min="1810" max="1810" width="11.42578125" style="7" customWidth="1"/>
    <col min="1811" max="1811" width="2.7109375" style="7" customWidth="1"/>
    <col min="1812" max="1812" width="2.140625" style="7" customWidth="1"/>
    <col min="1813" max="1813" width="2.5703125" style="7" customWidth="1"/>
    <col min="1814" max="1814" width="2.28515625" style="7" customWidth="1"/>
    <col min="1815" max="1817" width="9.140625" style="7"/>
    <col min="1818" max="1818" width="7.5703125" style="7" customWidth="1"/>
    <col min="1819" max="2048" width="9.140625" style="7"/>
    <col min="2049" max="2049" width="1.28515625" style="7" customWidth="1"/>
    <col min="2050" max="2050" width="2" style="7" customWidth="1"/>
    <col min="2051" max="2051" width="2.85546875" style="7" customWidth="1"/>
    <col min="2052" max="2052" width="23.85546875" style="7" customWidth="1"/>
    <col min="2053" max="2053" width="7.140625" style="7" customWidth="1"/>
    <col min="2054" max="2054" width="8.28515625" style="7" customWidth="1"/>
    <col min="2055" max="2055" width="2.7109375" style="7" customWidth="1"/>
    <col min="2056" max="2056" width="7.7109375" style="7" customWidth="1"/>
    <col min="2057" max="2057" width="2.42578125" style="7" customWidth="1"/>
    <col min="2058" max="2058" width="2.140625" style="7" customWidth="1"/>
    <col min="2059" max="2059" width="3.5703125" style="7" customWidth="1"/>
    <col min="2060" max="2061" width="2" style="7" customWidth="1"/>
    <col min="2062" max="2062" width="11.140625" style="7" customWidth="1"/>
    <col min="2063" max="2063" width="12.140625" style="7" customWidth="1"/>
    <col min="2064" max="2064" width="11.5703125" style="7" customWidth="1"/>
    <col min="2065" max="2065" width="4.85546875" style="7" customWidth="1"/>
    <col min="2066" max="2066" width="11.42578125" style="7" customWidth="1"/>
    <col min="2067" max="2067" width="2.7109375" style="7" customWidth="1"/>
    <col min="2068" max="2068" width="2.140625" style="7" customWidth="1"/>
    <col min="2069" max="2069" width="2.5703125" style="7" customWidth="1"/>
    <col min="2070" max="2070" width="2.28515625" style="7" customWidth="1"/>
    <col min="2071" max="2073" width="9.140625" style="7"/>
    <col min="2074" max="2074" width="7.5703125" style="7" customWidth="1"/>
    <col min="2075" max="2304" width="9.140625" style="7"/>
    <col min="2305" max="2305" width="1.28515625" style="7" customWidth="1"/>
    <col min="2306" max="2306" width="2" style="7" customWidth="1"/>
    <col min="2307" max="2307" width="2.85546875" style="7" customWidth="1"/>
    <col min="2308" max="2308" width="23.85546875" style="7" customWidth="1"/>
    <col min="2309" max="2309" width="7.140625" style="7" customWidth="1"/>
    <col min="2310" max="2310" width="8.28515625" style="7" customWidth="1"/>
    <col min="2311" max="2311" width="2.7109375" style="7" customWidth="1"/>
    <col min="2312" max="2312" width="7.7109375" style="7" customWidth="1"/>
    <col min="2313" max="2313" width="2.42578125" style="7" customWidth="1"/>
    <col min="2314" max="2314" width="2.140625" style="7" customWidth="1"/>
    <col min="2315" max="2315" width="3.5703125" style="7" customWidth="1"/>
    <col min="2316" max="2317" width="2" style="7" customWidth="1"/>
    <col min="2318" max="2318" width="11.140625" style="7" customWidth="1"/>
    <col min="2319" max="2319" width="12.140625" style="7" customWidth="1"/>
    <col min="2320" max="2320" width="11.5703125" style="7" customWidth="1"/>
    <col min="2321" max="2321" width="4.85546875" style="7" customWidth="1"/>
    <col min="2322" max="2322" width="11.42578125" style="7" customWidth="1"/>
    <col min="2323" max="2323" width="2.7109375" style="7" customWidth="1"/>
    <col min="2324" max="2324" width="2.140625" style="7" customWidth="1"/>
    <col min="2325" max="2325" width="2.5703125" style="7" customWidth="1"/>
    <col min="2326" max="2326" width="2.28515625" style="7" customWidth="1"/>
    <col min="2327" max="2329" width="9.140625" style="7"/>
    <col min="2330" max="2330" width="7.5703125" style="7" customWidth="1"/>
    <col min="2331" max="2560" width="9.140625" style="7"/>
    <col min="2561" max="2561" width="1.28515625" style="7" customWidth="1"/>
    <col min="2562" max="2562" width="2" style="7" customWidth="1"/>
    <col min="2563" max="2563" width="2.85546875" style="7" customWidth="1"/>
    <col min="2564" max="2564" width="23.85546875" style="7" customWidth="1"/>
    <col min="2565" max="2565" width="7.140625" style="7" customWidth="1"/>
    <col min="2566" max="2566" width="8.28515625" style="7" customWidth="1"/>
    <col min="2567" max="2567" width="2.7109375" style="7" customWidth="1"/>
    <col min="2568" max="2568" width="7.7109375" style="7" customWidth="1"/>
    <col min="2569" max="2569" width="2.42578125" style="7" customWidth="1"/>
    <col min="2570" max="2570" width="2.140625" style="7" customWidth="1"/>
    <col min="2571" max="2571" width="3.5703125" style="7" customWidth="1"/>
    <col min="2572" max="2573" width="2" style="7" customWidth="1"/>
    <col min="2574" max="2574" width="11.140625" style="7" customWidth="1"/>
    <col min="2575" max="2575" width="12.140625" style="7" customWidth="1"/>
    <col min="2576" max="2576" width="11.5703125" style="7" customWidth="1"/>
    <col min="2577" max="2577" width="4.85546875" style="7" customWidth="1"/>
    <col min="2578" max="2578" width="11.42578125" style="7" customWidth="1"/>
    <col min="2579" max="2579" width="2.7109375" style="7" customWidth="1"/>
    <col min="2580" max="2580" width="2.140625" style="7" customWidth="1"/>
    <col min="2581" max="2581" width="2.5703125" style="7" customWidth="1"/>
    <col min="2582" max="2582" width="2.28515625" style="7" customWidth="1"/>
    <col min="2583" max="2585" width="9.140625" style="7"/>
    <col min="2586" max="2586" width="7.5703125" style="7" customWidth="1"/>
    <col min="2587" max="2816" width="9.140625" style="7"/>
    <col min="2817" max="2817" width="1.28515625" style="7" customWidth="1"/>
    <col min="2818" max="2818" width="2" style="7" customWidth="1"/>
    <col min="2819" max="2819" width="2.85546875" style="7" customWidth="1"/>
    <col min="2820" max="2820" width="23.85546875" style="7" customWidth="1"/>
    <col min="2821" max="2821" width="7.140625" style="7" customWidth="1"/>
    <col min="2822" max="2822" width="8.28515625" style="7" customWidth="1"/>
    <col min="2823" max="2823" width="2.7109375" style="7" customWidth="1"/>
    <col min="2824" max="2824" width="7.7109375" style="7" customWidth="1"/>
    <col min="2825" max="2825" width="2.42578125" style="7" customWidth="1"/>
    <col min="2826" max="2826" width="2.140625" style="7" customWidth="1"/>
    <col min="2827" max="2827" width="3.5703125" style="7" customWidth="1"/>
    <col min="2828" max="2829" width="2" style="7" customWidth="1"/>
    <col min="2830" max="2830" width="11.140625" style="7" customWidth="1"/>
    <col min="2831" max="2831" width="12.140625" style="7" customWidth="1"/>
    <col min="2832" max="2832" width="11.5703125" style="7" customWidth="1"/>
    <col min="2833" max="2833" width="4.85546875" style="7" customWidth="1"/>
    <col min="2834" max="2834" width="11.42578125" style="7" customWidth="1"/>
    <col min="2835" max="2835" width="2.7109375" style="7" customWidth="1"/>
    <col min="2836" max="2836" width="2.140625" style="7" customWidth="1"/>
    <col min="2837" max="2837" width="2.5703125" style="7" customWidth="1"/>
    <col min="2838" max="2838" width="2.28515625" style="7" customWidth="1"/>
    <col min="2839" max="2841" width="9.140625" style="7"/>
    <col min="2842" max="2842" width="7.5703125" style="7" customWidth="1"/>
    <col min="2843" max="3072" width="9.140625" style="7"/>
    <col min="3073" max="3073" width="1.28515625" style="7" customWidth="1"/>
    <col min="3074" max="3074" width="2" style="7" customWidth="1"/>
    <col min="3075" max="3075" width="2.85546875" style="7" customWidth="1"/>
    <col min="3076" max="3076" width="23.85546875" style="7" customWidth="1"/>
    <col min="3077" max="3077" width="7.140625" style="7" customWidth="1"/>
    <col min="3078" max="3078" width="8.28515625" style="7" customWidth="1"/>
    <col min="3079" max="3079" width="2.7109375" style="7" customWidth="1"/>
    <col min="3080" max="3080" width="7.7109375" style="7" customWidth="1"/>
    <col min="3081" max="3081" width="2.42578125" style="7" customWidth="1"/>
    <col min="3082" max="3082" width="2.140625" style="7" customWidth="1"/>
    <col min="3083" max="3083" width="3.5703125" style="7" customWidth="1"/>
    <col min="3084" max="3085" width="2" style="7" customWidth="1"/>
    <col min="3086" max="3086" width="11.140625" style="7" customWidth="1"/>
    <col min="3087" max="3087" width="12.140625" style="7" customWidth="1"/>
    <col min="3088" max="3088" width="11.5703125" style="7" customWidth="1"/>
    <col min="3089" max="3089" width="4.85546875" style="7" customWidth="1"/>
    <col min="3090" max="3090" width="11.42578125" style="7" customWidth="1"/>
    <col min="3091" max="3091" width="2.7109375" style="7" customWidth="1"/>
    <col min="3092" max="3092" width="2.140625" style="7" customWidth="1"/>
    <col min="3093" max="3093" width="2.5703125" style="7" customWidth="1"/>
    <col min="3094" max="3094" width="2.28515625" style="7" customWidth="1"/>
    <col min="3095" max="3097" width="9.140625" style="7"/>
    <col min="3098" max="3098" width="7.5703125" style="7" customWidth="1"/>
    <col min="3099" max="3328" width="9.140625" style="7"/>
    <col min="3329" max="3329" width="1.28515625" style="7" customWidth="1"/>
    <col min="3330" max="3330" width="2" style="7" customWidth="1"/>
    <col min="3331" max="3331" width="2.85546875" style="7" customWidth="1"/>
    <col min="3332" max="3332" width="23.85546875" style="7" customWidth="1"/>
    <col min="3333" max="3333" width="7.140625" style="7" customWidth="1"/>
    <col min="3334" max="3334" width="8.28515625" style="7" customWidth="1"/>
    <col min="3335" max="3335" width="2.7109375" style="7" customWidth="1"/>
    <col min="3336" max="3336" width="7.7109375" style="7" customWidth="1"/>
    <col min="3337" max="3337" width="2.42578125" style="7" customWidth="1"/>
    <col min="3338" max="3338" width="2.140625" style="7" customWidth="1"/>
    <col min="3339" max="3339" width="3.5703125" style="7" customWidth="1"/>
    <col min="3340" max="3341" width="2" style="7" customWidth="1"/>
    <col min="3342" max="3342" width="11.140625" style="7" customWidth="1"/>
    <col min="3343" max="3343" width="12.140625" style="7" customWidth="1"/>
    <col min="3344" max="3344" width="11.5703125" style="7" customWidth="1"/>
    <col min="3345" max="3345" width="4.85546875" style="7" customWidth="1"/>
    <col min="3346" max="3346" width="11.42578125" style="7" customWidth="1"/>
    <col min="3347" max="3347" width="2.7109375" style="7" customWidth="1"/>
    <col min="3348" max="3348" width="2.140625" style="7" customWidth="1"/>
    <col min="3349" max="3349" width="2.5703125" style="7" customWidth="1"/>
    <col min="3350" max="3350" width="2.28515625" style="7" customWidth="1"/>
    <col min="3351" max="3353" width="9.140625" style="7"/>
    <col min="3354" max="3354" width="7.5703125" style="7" customWidth="1"/>
    <col min="3355" max="3584" width="9.140625" style="7"/>
    <col min="3585" max="3585" width="1.28515625" style="7" customWidth="1"/>
    <col min="3586" max="3586" width="2" style="7" customWidth="1"/>
    <col min="3587" max="3587" width="2.85546875" style="7" customWidth="1"/>
    <col min="3588" max="3588" width="23.85546875" style="7" customWidth="1"/>
    <col min="3589" max="3589" width="7.140625" style="7" customWidth="1"/>
    <col min="3590" max="3590" width="8.28515625" style="7" customWidth="1"/>
    <col min="3591" max="3591" width="2.7109375" style="7" customWidth="1"/>
    <col min="3592" max="3592" width="7.7109375" style="7" customWidth="1"/>
    <col min="3593" max="3593" width="2.42578125" style="7" customWidth="1"/>
    <col min="3594" max="3594" width="2.140625" style="7" customWidth="1"/>
    <col min="3595" max="3595" width="3.5703125" style="7" customWidth="1"/>
    <col min="3596" max="3597" width="2" style="7" customWidth="1"/>
    <col min="3598" max="3598" width="11.140625" style="7" customWidth="1"/>
    <col min="3599" max="3599" width="12.140625" style="7" customWidth="1"/>
    <col min="3600" max="3600" width="11.5703125" style="7" customWidth="1"/>
    <col min="3601" max="3601" width="4.85546875" style="7" customWidth="1"/>
    <col min="3602" max="3602" width="11.42578125" style="7" customWidth="1"/>
    <col min="3603" max="3603" width="2.7109375" style="7" customWidth="1"/>
    <col min="3604" max="3604" width="2.140625" style="7" customWidth="1"/>
    <col min="3605" max="3605" width="2.5703125" style="7" customWidth="1"/>
    <col min="3606" max="3606" width="2.28515625" style="7" customWidth="1"/>
    <col min="3607" max="3609" width="9.140625" style="7"/>
    <col min="3610" max="3610" width="7.5703125" style="7" customWidth="1"/>
    <col min="3611" max="3840" width="9.140625" style="7"/>
    <col min="3841" max="3841" width="1.28515625" style="7" customWidth="1"/>
    <col min="3842" max="3842" width="2" style="7" customWidth="1"/>
    <col min="3843" max="3843" width="2.85546875" style="7" customWidth="1"/>
    <col min="3844" max="3844" width="23.85546875" style="7" customWidth="1"/>
    <col min="3845" max="3845" width="7.140625" style="7" customWidth="1"/>
    <col min="3846" max="3846" width="8.28515625" style="7" customWidth="1"/>
    <col min="3847" max="3847" width="2.7109375" style="7" customWidth="1"/>
    <col min="3848" max="3848" width="7.7109375" style="7" customWidth="1"/>
    <col min="3849" max="3849" width="2.42578125" style="7" customWidth="1"/>
    <col min="3850" max="3850" width="2.140625" style="7" customWidth="1"/>
    <col min="3851" max="3851" width="3.5703125" style="7" customWidth="1"/>
    <col min="3852" max="3853" width="2" style="7" customWidth="1"/>
    <col min="3854" max="3854" width="11.140625" style="7" customWidth="1"/>
    <col min="3855" max="3855" width="12.140625" style="7" customWidth="1"/>
    <col min="3856" max="3856" width="11.5703125" style="7" customWidth="1"/>
    <col min="3857" max="3857" width="4.85546875" style="7" customWidth="1"/>
    <col min="3858" max="3858" width="11.42578125" style="7" customWidth="1"/>
    <col min="3859" max="3859" width="2.7109375" style="7" customWidth="1"/>
    <col min="3860" max="3860" width="2.140625" style="7" customWidth="1"/>
    <col min="3861" max="3861" width="2.5703125" style="7" customWidth="1"/>
    <col min="3862" max="3862" width="2.28515625" style="7" customWidth="1"/>
    <col min="3863" max="3865" width="9.140625" style="7"/>
    <col min="3866" max="3866" width="7.5703125" style="7" customWidth="1"/>
    <col min="3867" max="4096" width="9.140625" style="7"/>
    <col min="4097" max="4097" width="1.28515625" style="7" customWidth="1"/>
    <col min="4098" max="4098" width="2" style="7" customWidth="1"/>
    <col min="4099" max="4099" width="2.85546875" style="7" customWidth="1"/>
    <col min="4100" max="4100" width="23.85546875" style="7" customWidth="1"/>
    <col min="4101" max="4101" width="7.140625" style="7" customWidth="1"/>
    <col min="4102" max="4102" width="8.28515625" style="7" customWidth="1"/>
    <col min="4103" max="4103" width="2.7109375" style="7" customWidth="1"/>
    <col min="4104" max="4104" width="7.7109375" style="7" customWidth="1"/>
    <col min="4105" max="4105" width="2.42578125" style="7" customWidth="1"/>
    <col min="4106" max="4106" width="2.140625" style="7" customWidth="1"/>
    <col min="4107" max="4107" width="3.5703125" style="7" customWidth="1"/>
    <col min="4108" max="4109" width="2" style="7" customWidth="1"/>
    <col min="4110" max="4110" width="11.140625" style="7" customWidth="1"/>
    <col min="4111" max="4111" width="12.140625" style="7" customWidth="1"/>
    <col min="4112" max="4112" width="11.5703125" style="7" customWidth="1"/>
    <col min="4113" max="4113" width="4.85546875" style="7" customWidth="1"/>
    <col min="4114" max="4114" width="11.42578125" style="7" customWidth="1"/>
    <col min="4115" max="4115" width="2.7109375" style="7" customWidth="1"/>
    <col min="4116" max="4116" width="2.140625" style="7" customWidth="1"/>
    <col min="4117" max="4117" width="2.5703125" style="7" customWidth="1"/>
    <col min="4118" max="4118" width="2.28515625" style="7" customWidth="1"/>
    <col min="4119" max="4121" width="9.140625" style="7"/>
    <col min="4122" max="4122" width="7.5703125" style="7" customWidth="1"/>
    <col min="4123" max="4352" width="9.140625" style="7"/>
    <col min="4353" max="4353" width="1.28515625" style="7" customWidth="1"/>
    <col min="4354" max="4354" width="2" style="7" customWidth="1"/>
    <col min="4355" max="4355" width="2.85546875" style="7" customWidth="1"/>
    <col min="4356" max="4356" width="23.85546875" style="7" customWidth="1"/>
    <col min="4357" max="4357" width="7.140625" style="7" customWidth="1"/>
    <col min="4358" max="4358" width="8.28515625" style="7" customWidth="1"/>
    <col min="4359" max="4359" width="2.7109375" style="7" customWidth="1"/>
    <col min="4360" max="4360" width="7.7109375" style="7" customWidth="1"/>
    <col min="4361" max="4361" width="2.42578125" style="7" customWidth="1"/>
    <col min="4362" max="4362" width="2.140625" style="7" customWidth="1"/>
    <col min="4363" max="4363" width="3.5703125" style="7" customWidth="1"/>
    <col min="4364" max="4365" width="2" style="7" customWidth="1"/>
    <col min="4366" max="4366" width="11.140625" style="7" customWidth="1"/>
    <col min="4367" max="4367" width="12.140625" style="7" customWidth="1"/>
    <col min="4368" max="4368" width="11.5703125" style="7" customWidth="1"/>
    <col min="4369" max="4369" width="4.85546875" style="7" customWidth="1"/>
    <col min="4370" max="4370" width="11.42578125" style="7" customWidth="1"/>
    <col min="4371" max="4371" width="2.7109375" style="7" customWidth="1"/>
    <col min="4372" max="4372" width="2.140625" style="7" customWidth="1"/>
    <col min="4373" max="4373" width="2.5703125" style="7" customWidth="1"/>
    <col min="4374" max="4374" width="2.28515625" style="7" customWidth="1"/>
    <col min="4375" max="4377" width="9.140625" style="7"/>
    <col min="4378" max="4378" width="7.5703125" style="7" customWidth="1"/>
    <col min="4379" max="4608" width="9.140625" style="7"/>
    <col min="4609" max="4609" width="1.28515625" style="7" customWidth="1"/>
    <col min="4610" max="4610" width="2" style="7" customWidth="1"/>
    <col min="4611" max="4611" width="2.85546875" style="7" customWidth="1"/>
    <col min="4612" max="4612" width="23.85546875" style="7" customWidth="1"/>
    <col min="4613" max="4613" width="7.140625" style="7" customWidth="1"/>
    <col min="4614" max="4614" width="8.28515625" style="7" customWidth="1"/>
    <col min="4615" max="4615" width="2.7109375" style="7" customWidth="1"/>
    <col min="4616" max="4616" width="7.7109375" style="7" customWidth="1"/>
    <col min="4617" max="4617" width="2.42578125" style="7" customWidth="1"/>
    <col min="4618" max="4618" width="2.140625" style="7" customWidth="1"/>
    <col min="4619" max="4619" width="3.5703125" style="7" customWidth="1"/>
    <col min="4620" max="4621" width="2" style="7" customWidth="1"/>
    <col min="4622" max="4622" width="11.140625" style="7" customWidth="1"/>
    <col min="4623" max="4623" width="12.140625" style="7" customWidth="1"/>
    <col min="4624" max="4624" width="11.5703125" style="7" customWidth="1"/>
    <col min="4625" max="4625" width="4.85546875" style="7" customWidth="1"/>
    <col min="4626" max="4626" width="11.42578125" style="7" customWidth="1"/>
    <col min="4627" max="4627" width="2.7109375" style="7" customWidth="1"/>
    <col min="4628" max="4628" width="2.140625" style="7" customWidth="1"/>
    <col min="4629" max="4629" width="2.5703125" style="7" customWidth="1"/>
    <col min="4630" max="4630" width="2.28515625" style="7" customWidth="1"/>
    <col min="4631" max="4633" width="9.140625" style="7"/>
    <col min="4634" max="4634" width="7.5703125" style="7" customWidth="1"/>
    <col min="4635" max="4864" width="9.140625" style="7"/>
    <col min="4865" max="4865" width="1.28515625" style="7" customWidth="1"/>
    <col min="4866" max="4866" width="2" style="7" customWidth="1"/>
    <col min="4867" max="4867" width="2.85546875" style="7" customWidth="1"/>
    <col min="4868" max="4868" width="23.85546875" style="7" customWidth="1"/>
    <col min="4869" max="4869" width="7.140625" style="7" customWidth="1"/>
    <col min="4870" max="4870" width="8.28515625" style="7" customWidth="1"/>
    <col min="4871" max="4871" width="2.7109375" style="7" customWidth="1"/>
    <col min="4872" max="4872" width="7.7109375" style="7" customWidth="1"/>
    <col min="4873" max="4873" width="2.42578125" style="7" customWidth="1"/>
    <col min="4874" max="4874" width="2.140625" style="7" customWidth="1"/>
    <col min="4875" max="4875" width="3.5703125" style="7" customWidth="1"/>
    <col min="4876" max="4877" width="2" style="7" customWidth="1"/>
    <col min="4878" max="4878" width="11.140625" style="7" customWidth="1"/>
    <col min="4879" max="4879" width="12.140625" style="7" customWidth="1"/>
    <col min="4880" max="4880" width="11.5703125" style="7" customWidth="1"/>
    <col min="4881" max="4881" width="4.85546875" style="7" customWidth="1"/>
    <col min="4882" max="4882" width="11.42578125" style="7" customWidth="1"/>
    <col min="4883" max="4883" width="2.7109375" style="7" customWidth="1"/>
    <col min="4884" max="4884" width="2.140625" style="7" customWidth="1"/>
    <col min="4885" max="4885" width="2.5703125" style="7" customWidth="1"/>
    <col min="4886" max="4886" width="2.28515625" style="7" customWidth="1"/>
    <col min="4887" max="4889" width="9.140625" style="7"/>
    <col min="4890" max="4890" width="7.5703125" style="7" customWidth="1"/>
    <col min="4891" max="5120" width="9.140625" style="7"/>
    <col min="5121" max="5121" width="1.28515625" style="7" customWidth="1"/>
    <col min="5122" max="5122" width="2" style="7" customWidth="1"/>
    <col min="5123" max="5123" width="2.85546875" style="7" customWidth="1"/>
    <col min="5124" max="5124" width="23.85546875" style="7" customWidth="1"/>
    <col min="5125" max="5125" width="7.140625" style="7" customWidth="1"/>
    <col min="5126" max="5126" width="8.28515625" style="7" customWidth="1"/>
    <col min="5127" max="5127" width="2.7109375" style="7" customWidth="1"/>
    <col min="5128" max="5128" width="7.7109375" style="7" customWidth="1"/>
    <col min="5129" max="5129" width="2.42578125" style="7" customWidth="1"/>
    <col min="5130" max="5130" width="2.140625" style="7" customWidth="1"/>
    <col min="5131" max="5131" width="3.5703125" style="7" customWidth="1"/>
    <col min="5132" max="5133" width="2" style="7" customWidth="1"/>
    <col min="5134" max="5134" width="11.140625" style="7" customWidth="1"/>
    <col min="5135" max="5135" width="12.140625" style="7" customWidth="1"/>
    <col min="5136" max="5136" width="11.5703125" style="7" customWidth="1"/>
    <col min="5137" max="5137" width="4.85546875" style="7" customWidth="1"/>
    <col min="5138" max="5138" width="11.42578125" style="7" customWidth="1"/>
    <col min="5139" max="5139" width="2.7109375" style="7" customWidth="1"/>
    <col min="5140" max="5140" width="2.140625" style="7" customWidth="1"/>
    <col min="5141" max="5141" width="2.5703125" style="7" customWidth="1"/>
    <col min="5142" max="5142" width="2.28515625" style="7" customWidth="1"/>
    <col min="5143" max="5145" width="9.140625" style="7"/>
    <col min="5146" max="5146" width="7.5703125" style="7" customWidth="1"/>
    <col min="5147" max="5376" width="9.140625" style="7"/>
    <col min="5377" max="5377" width="1.28515625" style="7" customWidth="1"/>
    <col min="5378" max="5378" width="2" style="7" customWidth="1"/>
    <col min="5379" max="5379" width="2.85546875" style="7" customWidth="1"/>
    <col min="5380" max="5380" width="23.85546875" style="7" customWidth="1"/>
    <col min="5381" max="5381" width="7.140625" style="7" customWidth="1"/>
    <col min="5382" max="5382" width="8.28515625" style="7" customWidth="1"/>
    <col min="5383" max="5383" width="2.7109375" style="7" customWidth="1"/>
    <col min="5384" max="5384" width="7.7109375" style="7" customWidth="1"/>
    <col min="5385" max="5385" width="2.42578125" style="7" customWidth="1"/>
    <col min="5386" max="5386" width="2.140625" style="7" customWidth="1"/>
    <col min="5387" max="5387" width="3.5703125" style="7" customWidth="1"/>
    <col min="5388" max="5389" width="2" style="7" customWidth="1"/>
    <col min="5390" max="5390" width="11.140625" style="7" customWidth="1"/>
    <col min="5391" max="5391" width="12.140625" style="7" customWidth="1"/>
    <col min="5392" max="5392" width="11.5703125" style="7" customWidth="1"/>
    <col min="5393" max="5393" width="4.85546875" style="7" customWidth="1"/>
    <col min="5394" max="5394" width="11.42578125" style="7" customWidth="1"/>
    <col min="5395" max="5395" width="2.7109375" style="7" customWidth="1"/>
    <col min="5396" max="5396" width="2.140625" style="7" customWidth="1"/>
    <col min="5397" max="5397" width="2.5703125" style="7" customWidth="1"/>
    <col min="5398" max="5398" width="2.28515625" style="7" customWidth="1"/>
    <col min="5399" max="5401" width="9.140625" style="7"/>
    <col min="5402" max="5402" width="7.5703125" style="7" customWidth="1"/>
    <col min="5403" max="5632" width="9.140625" style="7"/>
    <col min="5633" max="5633" width="1.28515625" style="7" customWidth="1"/>
    <col min="5634" max="5634" width="2" style="7" customWidth="1"/>
    <col min="5635" max="5635" width="2.85546875" style="7" customWidth="1"/>
    <col min="5636" max="5636" width="23.85546875" style="7" customWidth="1"/>
    <col min="5637" max="5637" width="7.140625" style="7" customWidth="1"/>
    <col min="5638" max="5638" width="8.28515625" style="7" customWidth="1"/>
    <col min="5639" max="5639" width="2.7109375" style="7" customWidth="1"/>
    <col min="5640" max="5640" width="7.7109375" style="7" customWidth="1"/>
    <col min="5641" max="5641" width="2.42578125" style="7" customWidth="1"/>
    <col min="5642" max="5642" width="2.140625" style="7" customWidth="1"/>
    <col min="5643" max="5643" width="3.5703125" style="7" customWidth="1"/>
    <col min="5644" max="5645" width="2" style="7" customWidth="1"/>
    <col min="5646" max="5646" width="11.140625" style="7" customWidth="1"/>
    <col min="5647" max="5647" width="12.140625" style="7" customWidth="1"/>
    <col min="5648" max="5648" width="11.5703125" style="7" customWidth="1"/>
    <col min="5649" max="5649" width="4.85546875" style="7" customWidth="1"/>
    <col min="5650" max="5650" width="11.42578125" style="7" customWidth="1"/>
    <col min="5651" max="5651" width="2.7109375" style="7" customWidth="1"/>
    <col min="5652" max="5652" width="2.140625" style="7" customWidth="1"/>
    <col min="5653" max="5653" width="2.5703125" style="7" customWidth="1"/>
    <col min="5654" max="5654" width="2.28515625" style="7" customWidth="1"/>
    <col min="5655" max="5657" width="9.140625" style="7"/>
    <col min="5658" max="5658" width="7.5703125" style="7" customWidth="1"/>
    <col min="5659" max="5888" width="9.140625" style="7"/>
    <col min="5889" max="5889" width="1.28515625" style="7" customWidth="1"/>
    <col min="5890" max="5890" width="2" style="7" customWidth="1"/>
    <col min="5891" max="5891" width="2.85546875" style="7" customWidth="1"/>
    <col min="5892" max="5892" width="23.85546875" style="7" customWidth="1"/>
    <col min="5893" max="5893" width="7.140625" style="7" customWidth="1"/>
    <col min="5894" max="5894" width="8.28515625" style="7" customWidth="1"/>
    <col min="5895" max="5895" width="2.7109375" style="7" customWidth="1"/>
    <col min="5896" max="5896" width="7.7109375" style="7" customWidth="1"/>
    <col min="5897" max="5897" width="2.42578125" style="7" customWidth="1"/>
    <col min="5898" max="5898" width="2.140625" style="7" customWidth="1"/>
    <col min="5899" max="5899" width="3.5703125" style="7" customWidth="1"/>
    <col min="5900" max="5901" width="2" style="7" customWidth="1"/>
    <col min="5902" max="5902" width="11.140625" style="7" customWidth="1"/>
    <col min="5903" max="5903" width="12.140625" style="7" customWidth="1"/>
    <col min="5904" max="5904" width="11.5703125" style="7" customWidth="1"/>
    <col min="5905" max="5905" width="4.85546875" style="7" customWidth="1"/>
    <col min="5906" max="5906" width="11.42578125" style="7" customWidth="1"/>
    <col min="5907" max="5907" width="2.7109375" style="7" customWidth="1"/>
    <col min="5908" max="5908" width="2.140625" style="7" customWidth="1"/>
    <col min="5909" max="5909" width="2.5703125" style="7" customWidth="1"/>
    <col min="5910" max="5910" width="2.28515625" style="7" customWidth="1"/>
    <col min="5911" max="5913" width="9.140625" style="7"/>
    <col min="5914" max="5914" width="7.5703125" style="7" customWidth="1"/>
    <col min="5915" max="6144" width="9.140625" style="7"/>
    <col min="6145" max="6145" width="1.28515625" style="7" customWidth="1"/>
    <col min="6146" max="6146" width="2" style="7" customWidth="1"/>
    <col min="6147" max="6147" width="2.85546875" style="7" customWidth="1"/>
    <col min="6148" max="6148" width="23.85546875" style="7" customWidth="1"/>
    <col min="6149" max="6149" width="7.140625" style="7" customWidth="1"/>
    <col min="6150" max="6150" width="8.28515625" style="7" customWidth="1"/>
    <col min="6151" max="6151" width="2.7109375" style="7" customWidth="1"/>
    <col min="6152" max="6152" width="7.7109375" style="7" customWidth="1"/>
    <col min="6153" max="6153" width="2.42578125" style="7" customWidth="1"/>
    <col min="6154" max="6154" width="2.140625" style="7" customWidth="1"/>
    <col min="6155" max="6155" width="3.5703125" style="7" customWidth="1"/>
    <col min="6156" max="6157" width="2" style="7" customWidth="1"/>
    <col min="6158" max="6158" width="11.140625" style="7" customWidth="1"/>
    <col min="6159" max="6159" width="12.140625" style="7" customWidth="1"/>
    <col min="6160" max="6160" width="11.5703125" style="7" customWidth="1"/>
    <col min="6161" max="6161" width="4.85546875" style="7" customWidth="1"/>
    <col min="6162" max="6162" width="11.42578125" style="7" customWidth="1"/>
    <col min="6163" max="6163" width="2.7109375" style="7" customWidth="1"/>
    <col min="6164" max="6164" width="2.140625" style="7" customWidth="1"/>
    <col min="6165" max="6165" width="2.5703125" style="7" customWidth="1"/>
    <col min="6166" max="6166" width="2.28515625" style="7" customWidth="1"/>
    <col min="6167" max="6169" width="9.140625" style="7"/>
    <col min="6170" max="6170" width="7.5703125" style="7" customWidth="1"/>
    <col min="6171" max="6400" width="9.140625" style="7"/>
    <col min="6401" max="6401" width="1.28515625" style="7" customWidth="1"/>
    <col min="6402" max="6402" width="2" style="7" customWidth="1"/>
    <col min="6403" max="6403" width="2.85546875" style="7" customWidth="1"/>
    <col min="6404" max="6404" width="23.85546875" style="7" customWidth="1"/>
    <col min="6405" max="6405" width="7.140625" style="7" customWidth="1"/>
    <col min="6406" max="6406" width="8.28515625" style="7" customWidth="1"/>
    <col min="6407" max="6407" width="2.7109375" style="7" customWidth="1"/>
    <col min="6408" max="6408" width="7.7109375" style="7" customWidth="1"/>
    <col min="6409" max="6409" width="2.42578125" style="7" customWidth="1"/>
    <col min="6410" max="6410" width="2.140625" style="7" customWidth="1"/>
    <col min="6411" max="6411" width="3.5703125" style="7" customWidth="1"/>
    <col min="6412" max="6413" width="2" style="7" customWidth="1"/>
    <col min="6414" max="6414" width="11.140625" style="7" customWidth="1"/>
    <col min="6415" max="6415" width="12.140625" style="7" customWidth="1"/>
    <col min="6416" max="6416" width="11.5703125" style="7" customWidth="1"/>
    <col min="6417" max="6417" width="4.85546875" style="7" customWidth="1"/>
    <col min="6418" max="6418" width="11.42578125" style="7" customWidth="1"/>
    <col min="6419" max="6419" width="2.7109375" style="7" customWidth="1"/>
    <col min="6420" max="6420" width="2.140625" style="7" customWidth="1"/>
    <col min="6421" max="6421" width="2.5703125" style="7" customWidth="1"/>
    <col min="6422" max="6422" width="2.28515625" style="7" customWidth="1"/>
    <col min="6423" max="6425" width="9.140625" style="7"/>
    <col min="6426" max="6426" width="7.5703125" style="7" customWidth="1"/>
    <col min="6427" max="6656" width="9.140625" style="7"/>
    <col min="6657" max="6657" width="1.28515625" style="7" customWidth="1"/>
    <col min="6658" max="6658" width="2" style="7" customWidth="1"/>
    <col min="6659" max="6659" width="2.85546875" style="7" customWidth="1"/>
    <col min="6660" max="6660" width="23.85546875" style="7" customWidth="1"/>
    <col min="6661" max="6661" width="7.140625" style="7" customWidth="1"/>
    <col min="6662" max="6662" width="8.28515625" style="7" customWidth="1"/>
    <col min="6663" max="6663" width="2.7109375" style="7" customWidth="1"/>
    <col min="6664" max="6664" width="7.7109375" style="7" customWidth="1"/>
    <col min="6665" max="6665" width="2.42578125" style="7" customWidth="1"/>
    <col min="6666" max="6666" width="2.140625" style="7" customWidth="1"/>
    <col min="6667" max="6667" width="3.5703125" style="7" customWidth="1"/>
    <col min="6668" max="6669" width="2" style="7" customWidth="1"/>
    <col min="6670" max="6670" width="11.140625" style="7" customWidth="1"/>
    <col min="6671" max="6671" width="12.140625" style="7" customWidth="1"/>
    <col min="6672" max="6672" width="11.5703125" style="7" customWidth="1"/>
    <col min="6673" max="6673" width="4.85546875" style="7" customWidth="1"/>
    <col min="6674" max="6674" width="11.42578125" style="7" customWidth="1"/>
    <col min="6675" max="6675" width="2.7109375" style="7" customWidth="1"/>
    <col min="6676" max="6676" width="2.140625" style="7" customWidth="1"/>
    <col min="6677" max="6677" width="2.5703125" style="7" customWidth="1"/>
    <col min="6678" max="6678" width="2.28515625" style="7" customWidth="1"/>
    <col min="6679" max="6681" width="9.140625" style="7"/>
    <col min="6682" max="6682" width="7.5703125" style="7" customWidth="1"/>
    <col min="6683" max="6912" width="9.140625" style="7"/>
    <col min="6913" max="6913" width="1.28515625" style="7" customWidth="1"/>
    <col min="6914" max="6914" width="2" style="7" customWidth="1"/>
    <col min="6915" max="6915" width="2.85546875" style="7" customWidth="1"/>
    <col min="6916" max="6916" width="23.85546875" style="7" customWidth="1"/>
    <col min="6917" max="6917" width="7.140625" style="7" customWidth="1"/>
    <col min="6918" max="6918" width="8.28515625" style="7" customWidth="1"/>
    <col min="6919" max="6919" width="2.7109375" style="7" customWidth="1"/>
    <col min="6920" max="6920" width="7.7109375" style="7" customWidth="1"/>
    <col min="6921" max="6921" width="2.42578125" style="7" customWidth="1"/>
    <col min="6922" max="6922" width="2.140625" style="7" customWidth="1"/>
    <col min="6923" max="6923" width="3.5703125" style="7" customWidth="1"/>
    <col min="6924" max="6925" width="2" style="7" customWidth="1"/>
    <col min="6926" max="6926" width="11.140625" style="7" customWidth="1"/>
    <col min="6927" max="6927" width="12.140625" style="7" customWidth="1"/>
    <col min="6928" max="6928" width="11.5703125" style="7" customWidth="1"/>
    <col min="6929" max="6929" width="4.85546875" style="7" customWidth="1"/>
    <col min="6930" max="6930" width="11.42578125" style="7" customWidth="1"/>
    <col min="6931" max="6931" width="2.7109375" style="7" customWidth="1"/>
    <col min="6932" max="6932" width="2.140625" style="7" customWidth="1"/>
    <col min="6933" max="6933" width="2.5703125" style="7" customWidth="1"/>
    <col min="6934" max="6934" width="2.28515625" style="7" customWidth="1"/>
    <col min="6935" max="6937" width="9.140625" style="7"/>
    <col min="6938" max="6938" width="7.5703125" style="7" customWidth="1"/>
    <col min="6939" max="7168" width="9.140625" style="7"/>
    <col min="7169" max="7169" width="1.28515625" style="7" customWidth="1"/>
    <col min="7170" max="7170" width="2" style="7" customWidth="1"/>
    <col min="7171" max="7171" width="2.85546875" style="7" customWidth="1"/>
    <col min="7172" max="7172" width="23.85546875" style="7" customWidth="1"/>
    <col min="7173" max="7173" width="7.140625" style="7" customWidth="1"/>
    <col min="7174" max="7174" width="8.28515625" style="7" customWidth="1"/>
    <col min="7175" max="7175" width="2.7109375" style="7" customWidth="1"/>
    <col min="7176" max="7176" width="7.7109375" style="7" customWidth="1"/>
    <col min="7177" max="7177" width="2.42578125" style="7" customWidth="1"/>
    <col min="7178" max="7178" width="2.140625" style="7" customWidth="1"/>
    <col min="7179" max="7179" width="3.5703125" style="7" customWidth="1"/>
    <col min="7180" max="7181" width="2" style="7" customWidth="1"/>
    <col min="7182" max="7182" width="11.140625" style="7" customWidth="1"/>
    <col min="7183" max="7183" width="12.140625" style="7" customWidth="1"/>
    <col min="7184" max="7184" width="11.5703125" style="7" customWidth="1"/>
    <col min="7185" max="7185" width="4.85546875" style="7" customWidth="1"/>
    <col min="7186" max="7186" width="11.42578125" style="7" customWidth="1"/>
    <col min="7187" max="7187" width="2.7109375" style="7" customWidth="1"/>
    <col min="7188" max="7188" width="2.140625" style="7" customWidth="1"/>
    <col min="7189" max="7189" width="2.5703125" style="7" customWidth="1"/>
    <col min="7190" max="7190" width="2.28515625" style="7" customWidth="1"/>
    <col min="7191" max="7193" width="9.140625" style="7"/>
    <col min="7194" max="7194" width="7.5703125" style="7" customWidth="1"/>
    <col min="7195" max="7424" width="9.140625" style="7"/>
    <col min="7425" max="7425" width="1.28515625" style="7" customWidth="1"/>
    <col min="7426" max="7426" width="2" style="7" customWidth="1"/>
    <col min="7427" max="7427" width="2.85546875" style="7" customWidth="1"/>
    <col min="7428" max="7428" width="23.85546875" style="7" customWidth="1"/>
    <col min="7429" max="7429" width="7.140625" style="7" customWidth="1"/>
    <col min="7430" max="7430" width="8.28515625" style="7" customWidth="1"/>
    <col min="7431" max="7431" width="2.7109375" style="7" customWidth="1"/>
    <col min="7432" max="7432" width="7.7109375" style="7" customWidth="1"/>
    <col min="7433" max="7433" width="2.42578125" style="7" customWidth="1"/>
    <col min="7434" max="7434" width="2.140625" style="7" customWidth="1"/>
    <col min="7435" max="7435" width="3.5703125" style="7" customWidth="1"/>
    <col min="7436" max="7437" width="2" style="7" customWidth="1"/>
    <col min="7438" max="7438" width="11.140625" style="7" customWidth="1"/>
    <col min="7439" max="7439" width="12.140625" style="7" customWidth="1"/>
    <col min="7440" max="7440" width="11.5703125" style="7" customWidth="1"/>
    <col min="7441" max="7441" width="4.85546875" style="7" customWidth="1"/>
    <col min="7442" max="7442" width="11.42578125" style="7" customWidth="1"/>
    <col min="7443" max="7443" width="2.7109375" style="7" customWidth="1"/>
    <col min="7444" max="7444" width="2.140625" style="7" customWidth="1"/>
    <col min="7445" max="7445" width="2.5703125" style="7" customWidth="1"/>
    <col min="7446" max="7446" width="2.28515625" style="7" customWidth="1"/>
    <col min="7447" max="7449" width="9.140625" style="7"/>
    <col min="7450" max="7450" width="7.5703125" style="7" customWidth="1"/>
    <col min="7451" max="7680" width="9.140625" style="7"/>
    <col min="7681" max="7681" width="1.28515625" style="7" customWidth="1"/>
    <col min="7682" max="7682" width="2" style="7" customWidth="1"/>
    <col min="7683" max="7683" width="2.85546875" style="7" customWidth="1"/>
    <col min="7684" max="7684" width="23.85546875" style="7" customWidth="1"/>
    <col min="7685" max="7685" width="7.140625" style="7" customWidth="1"/>
    <col min="7686" max="7686" width="8.28515625" style="7" customWidth="1"/>
    <col min="7687" max="7687" width="2.7109375" style="7" customWidth="1"/>
    <col min="7688" max="7688" width="7.7109375" style="7" customWidth="1"/>
    <col min="7689" max="7689" width="2.42578125" style="7" customWidth="1"/>
    <col min="7690" max="7690" width="2.140625" style="7" customWidth="1"/>
    <col min="7691" max="7691" width="3.5703125" style="7" customWidth="1"/>
    <col min="7692" max="7693" width="2" style="7" customWidth="1"/>
    <col min="7694" max="7694" width="11.140625" style="7" customWidth="1"/>
    <col min="7695" max="7695" width="12.140625" style="7" customWidth="1"/>
    <col min="7696" max="7696" width="11.5703125" style="7" customWidth="1"/>
    <col min="7697" max="7697" width="4.85546875" style="7" customWidth="1"/>
    <col min="7698" max="7698" width="11.42578125" style="7" customWidth="1"/>
    <col min="7699" max="7699" width="2.7109375" style="7" customWidth="1"/>
    <col min="7700" max="7700" width="2.140625" style="7" customWidth="1"/>
    <col min="7701" max="7701" width="2.5703125" style="7" customWidth="1"/>
    <col min="7702" max="7702" width="2.28515625" style="7" customWidth="1"/>
    <col min="7703" max="7705" width="9.140625" style="7"/>
    <col min="7706" max="7706" width="7.5703125" style="7" customWidth="1"/>
    <col min="7707" max="7936" width="9.140625" style="7"/>
    <col min="7937" max="7937" width="1.28515625" style="7" customWidth="1"/>
    <col min="7938" max="7938" width="2" style="7" customWidth="1"/>
    <col min="7939" max="7939" width="2.85546875" style="7" customWidth="1"/>
    <col min="7940" max="7940" width="23.85546875" style="7" customWidth="1"/>
    <col min="7941" max="7941" width="7.140625" style="7" customWidth="1"/>
    <col min="7942" max="7942" width="8.28515625" style="7" customWidth="1"/>
    <col min="7943" max="7943" width="2.7109375" style="7" customWidth="1"/>
    <col min="7944" max="7944" width="7.7109375" style="7" customWidth="1"/>
    <col min="7945" max="7945" width="2.42578125" style="7" customWidth="1"/>
    <col min="7946" max="7946" width="2.140625" style="7" customWidth="1"/>
    <col min="7947" max="7947" width="3.5703125" style="7" customWidth="1"/>
    <col min="7948" max="7949" width="2" style="7" customWidth="1"/>
    <col min="7950" max="7950" width="11.140625" style="7" customWidth="1"/>
    <col min="7951" max="7951" width="12.140625" style="7" customWidth="1"/>
    <col min="7952" max="7952" width="11.5703125" style="7" customWidth="1"/>
    <col min="7953" max="7953" width="4.85546875" style="7" customWidth="1"/>
    <col min="7954" max="7954" width="11.42578125" style="7" customWidth="1"/>
    <col min="7955" max="7955" width="2.7109375" style="7" customWidth="1"/>
    <col min="7956" max="7956" width="2.140625" style="7" customWidth="1"/>
    <col min="7957" max="7957" width="2.5703125" style="7" customWidth="1"/>
    <col min="7958" max="7958" width="2.28515625" style="7" customWidth="1"/>
    <col min="7959" max="7961" width="9.140625" style="7"/>
    <col min="7962" max="7962" width="7.5703125" style="7" customWidth="1"/>
    <col min="7963" max="8192" width="9.140625" style="7"/>
    <col min="8193" max="8193" width="1.28515625" style="7" customWidth="1"/>
    <col min="8194" max="8194" width="2" style="7" customWidth="1"/>
    <col min="8195" max="8195" width="2.85546875" style="7" customWidth="1"/>
    <col min="8196" max="8196" width="23.85546875" style="7" customWidth="1"/>
    <col min="8197" max="8197" width="7.140625" style="7" customWidth="1"/>
    <col min="8198" max="8198" width="8.28515625" style="7" customWidth="1"/>
    <col min="8199" max="8199" width="2.7109375" style="7" customWidth="1"/>
    <col min="8200" max="8200" width="7.7109375" style="7" customWidth="1"/>
    <col min="8201" max="8201" width="2.42578125" style="7" customWidth="1"/>
    <col min="8202" max="8202" width="2.140625" style="7" customWidth="1"/>
    <col min="8203" max="8203" width="3.5703125" style="7" customWidth="1"/>
    <col min="8204" max="8205" width="2" style="7" customWidth="1"/>
    <col min="8206" max="8206" width="11.140625" style="7" customWidth="1"/>
    <col min="8207" max="8207" width="12.140625" style="7" customWidth="1"/>
    <col min="8208" max="8208" width="11.5703125" style="7" customWidth="1"/>
    <col min="8209" max="8209" width="4.85546875" style="7" customWidth="1"/>
    <col min="8210" max="8210" width="11.42578125" style="7" customWidth="1"/>
    <col min="8211" max="8211" width="2.7109375" style="7" customWidth="1"/>
    <col min="8212" max="8212" width="2.140625" style="7" customWidth="1"/>
    <col min="8213" max="8213" width="2.5703125" style="7" customWidth="1"/>
    <col min="8214" max="8214" width="2.28515625" style="7" customWidth="1"/>
    <col min="8215" max="8217" width="9.140625" style="7"/>
    <col min="8218" max="8218" width="7.5703125" style="7" customWidth="1"/>
    <col min="8219" max="8448" width="9.140625" style="7"/>
    <col min="8449" max="8449" width="1.28515625" style="7" customWidth="1"/>
    <col min="8450" max="8450" width="2" style="7" customWidth="1"/>
    <col min="8451" max="8451" width="2.85546875" style="7" customWidth="1"/>
    <col min="8452" max="8452" width="23.85546875" style="7" customWidth="1"/>
    <col min="8453" max="8453" width="7.140625" style="7" customWidth="1"/>
    <col min="8454" max="8454" width="8.28515625" style="7" customWidth="1"/>
    <col min="8455" max="8455" width="2.7109375" style="7" customWidth="1"/>
    <col min="8456" max="8456" width="7.7109375" style="7" customWidth="1"/>
    <col min="8457" max="8457" width="2.42578125" style="7" customWidth="1"/>
    <col min="8458" max="8458" width="2.140625" style="7" customWidth="1"/>
    <col min="8459" max="8459" width="3.5703125" style="7" customWidth="1"/>
    <col min="8460" max="8461" width="2" style="7" customWidth="1"/>
    <col min="8462" max="8462" width="11.140625" style="7" customWidth="1"/>
    <col min="8463" max="8463" width="12.140625" style="7" customWidth="1"/>
    <col min="8464" max="8464" width="11.5703125" style="7" customWidth="1"/>
    <col min="8465" max="8465" width="4.85546875" style="7" customWidth="1"/>
    <col min="8466" max="8466" width="11.42578125" style="7" customWidth="1"/>
    <col min="8467" max="8467" width="2.7109375" style="7" customWidth="1"/>
    <col min="8468" max="8468" width="2.140625" style="7" customWidth="1"/>
    <col min="8469" max="8469" width="2.5703125" style="7" customWidth="1"/>
    <col min="8470" max="8470" width="2.28515625" style="7" customWidth="1"/>
    <col min="8471" max="8473" width="9.140625" style="7"/>
    <col min="8474" max="8474" width="7.5703125" style="7" customWidth="1"/>
    <col min="8475" max="8704" width="9.140625" style="7"/>
    <col min="8705" max="8705" width="1.28515625" style="7" customWidth="1"/>
    <col min="8706" max="8706" width="2" style="7" customWidth="1"/>
    <col min="8707" max="8707" width="2.85546875" style="7" customWidth="1"/>
    <col min="8708" max="8708" width="23.85546875" style="7" customWidth="1"/>
    <col min="8709" max="8709" width="7.140625" style="7" customWidth="1"/>
    <col min="8710" max="8710" width="8.28515625" style="7" customWidth="1"/>
    <col min="8711" max="8711" width="2.7109375" style="7" customWidth="1"/>
    <col min="8712" max="8712" width="7.7109375" style="7" customWidth="1"/>
    <col min="8713" max="8713" width="2.42578125" style="7" customWidth="1"/>
    <col min="8714" max="8714" width="2.140625" style="7" customWidth="1"/>
    <col min="8715" max="8715" width="3.5703125" style="7" customWidth="1"/>
    <col min="8716" max="8717" width="2" style="7" customWidth="1"/>
    <col min="8718" max="8718" width="11.140625" style="7" customWidth="1"/>
    <col min="8719" max="8719" width="12.140625" style="7" customWidth="1"/>
    <col min="8720" max="8720" width="11.5703125" style="7" customWidth="1"/>
    <col min="8721" max="8721" width="4.85546875" style="7" customWidth="1"/>
    <col min="8722" max="8722" width="11.42578125" style="7" customWidth="1"/>
    <col min="8723" max="8723" width="2.7109375" style="7" customWidth="1"/>
    <col min="8724" max="8724" width="2.140625" style="7" customWidth="1"/>
    <col min="8725" max="8725" width="2.5703125" style="7" customWidth="1"/>
    <col min="8726" max="8726" width="2.28515625" style="7" customWidth="1"/>
    <col min="8727" max="8729" width="9.140625" style="7"/>
    <col min="8730" max="8730" width="7.5703125" style="7" customWidth="1"/>
    <col min="8731" max="8960" width="9.140625" style="7"/>
    <col min="8961" max="8961" width="1.28515625" style="7" customWidth="1"/>
    <col min="8962" max="8962" width="2" style="7" customWidth="1"/>
    <col min="8963" max="8963" width="2.85546875" style="7" customWidth="1"/>
    <col min="8964" max="8964" width="23.85546875" style="7" customWidth="1"/>
    <col min="8965" max="8965" width="7.140625" style="7" customWidth="1"/>
    <col min="8966" max="8966" width="8.28515625" style="7" customWidth="1"/>
    <col min="8967" max="8967" width="2.7109375" style="7" customWidth="1"/>
    <col min="8968" max="8968" width="7.7109375" style="7" customWidth="1"/>
    <col min="8969" max="8969" width="2.42578125" style="7" customWidth="1"/>
    <col min="8970" max="8970" width="2.140625" style="7" customWidth="1"/>
    <col min="8971" max="8971" width="3.5703125" style="7" customWidth="1"/>
    <col min="8972" max="8973" width="2" style="7" customWidth="1"/>
    <col min="8974" max="8974" width="11.140625" style="7" customWidth="1"/>
    <col min="8975" max="8975" width="12.140625" style="7" customWidth="1"/>
    <col min="8976" max="8976" width="11.5703125" style="7" customWidth="1"/>
    <col min="8977" max="8977" width="4.85546875" style="7" customWidth="1"/>
    <col min="8978" max="8978" width="11.42578125" style="7" customWidth="1"/>
    <col min="8979" max="8979" width="2.7109375" style="7" customWidth="1"/>
    <col min="8980" max="8980" width="2.140625" style="7" customWidth="1"/>
    <col min="8981" max="8981" width="2.5703125" style="7" customWidth="1"/>
    <col min="8982" max="8982" width="2.28515625" style="7" customWidth="1"/>
    <col min="8983" max="8985" width="9.140625" style="7"/>
    <col min="8986" max="8986" width="7.5703125" style="7" customWidth="1"/>
    <col min="8987" max="9216" width="9.140625" style="7"/>
    <col min="9217" max="9217" width="1.28515625" style="7" customWidth="1"/>
    <col min="9218" max="9218" width="2" style="7" customWidth="1"/>
    <col min="9219" max="9219" width="2.85546875" style="7" customWidth="1"/>
    <col min="9220" max="9220" width="23.85546875" style="7" customWidth="1"/>
    <col min="9221" max="9221" width="7.140625" style="7" customWidth="1"/>
    <col min="9222" max="9222" width="8.28515625" style="7" customWidth="1"/>
    <col min="9223" max="9223" width="2.7109375" style="7" customWidth="1"/>
    <col min="9224" max="9224" width="7.7109375" style="7" customWidth="1"/>
    <col min="9225" max="9225" width="2.42578125" style="7" customWidth="1"/>
    <col min="9226" max="9226" width="2.140625" style="7" customWidth="1"/>
    <col min="9227" max="9227" width="3.5703125" style="7" customWidth="1"/>
    <col min="9228" max="9229" width="2" style="7" customWidth="1"/>
    <col min="9230" max="9230" width="11.140625" style="7" customWidth="1"/>
    <col min="9231" max="9231" width="12.140625" style="7" customWidth="1"/>
    <col min="9232" max="9232" width="11.5703125" style="7" customWidth="1"/>
    <col min="9233" max="9233" width="4.85546875" style="7" customWidth="1"/>
    <col min="9234" max="9234" width="11.42578125" style="7" customWidth="1"/>
    <col min="9235" max="9235" width="2.7109375" style="7" customWidth="1"/>
    <col min="9236" max="9236" width="2.140625" style="7" customWidth="1"/>
    <col min="9237" max="9237" width="2.5703125" style="7" customWidth="1"/>
    <col min="9238" max="9238" width="2.28515625" style="7" customWidth="1"/>
    <col min="9239" max="9241" width="9.140625" style="7"/>
    <col min="9242" max="9242" width="7.5703125" style="7" customWidth="1"/>
    <col min="9243" max="9472" width="9.140625" style="7"/>
    <col min="9473" max="9473" width="1.28515625" style="7" customWidth="1"/>
    <col min="9474" max="9474" width="2" style="7" customWidth="1"/>
    <col min="9475" max="9475" width="2.85546875" style="7" customWidth="1"/>
    <col min="9476" max="9476" width="23.85546875" style="7" customWidth="1"/>
    <col min="9477" max="9477" width="7.140625" style="7" customWidth="1"/>
    <col min="9478" max="9478" width="8.28515625" style="7" customWidth="1"/>
    <col min="9479" max="9479" width="2.7109375" style="7" customWidth="1"/>
    <col min="9480" max="9480" width="7.7109375" style="7" customWidth="1"/>
    <col min="9481" max="9481" width="2.42578125" style="7" customWidth="1"/>
    <col min="9482" max="9482" width="2.140625" style="7" customWidth="1"/>
    <col min="9483" max="9483" width="3.5703125" style="7" customWidth="1"/>
    <col min="9484" max="9485" width="2" style="7" customWidth="1"/>
    <col min="9486" max="9486" width="11.140625" style="7" customWidth="1"/>
    <col min="9487" max="9487" width="12.140625" style="7" customWidth="1"/>
    <col min="9488" max="9488" width="11.5703125" style="7" customWidth="1"/>
    <col min="9489" max="9489" width="4.85546875" style="7" customWidth="1"/>
    <col min="9490" max="9490" width="11.42578125" style="7" customWidth="1"/>
    <col min="9491" max="9491" width="2.7109375" style="7" customWidth="1"/>
    <col min="9492" max="9492" width="2.140625" style="7" customWidth="1"/>
    <col min="9493" max="9493" width="2.5703125" style="7" customWidth="1"/>
    <col min="9494" max="9494" width="2.28515625" style="7" customWidth="1"/>
    <col min="9495" max="9497" width="9.140625" style="7"/>
    <col min="9498" max="9498" width="7.5703125" style="7" customWidth="1"/>
    <col min="9499" max="9728" width="9.140625" style="7"/>
    <col min="9729" max="9729" width="1.28515625" style="7" customWidth="1"/>
    <col min="9730" max="9730" width="2" style="7" customWidth="1"/>
    <col min="9731" max="9731" width="2.85546875" style="7" customWidth="1"/>
    <col min="9732" max="9732" width="23.85546875" style="7" customWidth="1"/>
    <col min="9733" max="9733" width="7.140625" style="7" customWidth="1"/>
    <col min="9734" max="9734" width="8.28515625" style="7" customWidth="1"/>
    <col min="9735" max="9735" width="2.7109375" style="7" customWidth="1"/>
    <col min="9736" max="9736" width="7.7109375" style="7" customWidth="1"/>
    <col min="9737" max="9737" width="2.42578125" style="7" customWidth="1"/>
    <col min="9738" max="9738" width="2.140625" style="7" customWidth="1"/>
    <col min="9739" max="9739" width="3.5703125" style="7" customWidth="1"/>
    <col min="9740" max="9741" width="2" style="7" customWidth="1"/>
    <col min="9742" max="9742" width="11.140625" style="7" customWidth="1"/>
    <col min="9743" max="9743" width="12.140625" style="7" customWidth="1"/>
    <col min="9744" max="9744" width="11.5703125" style="7" customWidth="1"/>
    <col min="9745" max="9745" width="4.85546875" style="7" customWidth="1"/>
    <col min="9746" max="9746" width="11.42578125" style="7" customWidth="1"/>
    <col min="9747" max="9747" width="2.7109375" style="7" customWidth="1"/>
    <col min="9748" max="9748" width="2.140625" style="7" customWidth="1"/>
    <col min="9749" max="9749" width="2.5703125" style="7" customWidth="1"/>
    <col min="9750" max="9750" width="2.28515625" style="7" customWidth="1"/>
    <col min="9751" max="9753" width="9.140625" style="7"/>
    <col min="9754" max="9754" width="7.5703125" style="7" customWidth="1"/>
    <col min="9755" max="9984" width="9.140625" style="7"/>
    <col min="9985" max="9985" width="1.28515625" style="7" customWidth="1"/>
    <col min="9986" max="9986" width="2" style="7" customWidth="1"/>
    <col min="9987" max="9987" width="2.85546875" style="7" customWidth="1"/>
    <col min="9988" max="9988" width="23.85546875" style="7" customWidth="1"/>
    <col min="9989" max="9989" width="7.140625" style="7" customWidth="1"/>
    <col min="9990" max="9990" width="8.28515625" style="7" customWidth="1"/>
    <col min="9991" max="9991" width="2.7109375" style="7" customWidth="1"/>
    <col min="9992" max="9992" width="7.7109375" style="7" customWidth="1"/>
    <col min="9993" max="9993" width="2.42578125" style="7" customWidth="1"/>
    <col min="9994" max="9994" width="2.140625" style="7" customWidth="1"/>
    <col min="9995" max="9995" width="3.5703125" style="7" customWidth="1"/>
    <col min="9996" max="9997" width="2" style="7" customWidth="1"/>
    <col min="9998" max="9998" width="11.140625" style="7" customWidth="1"/>
    <col min="9999" max="9999" width="12.140625" style="7" customWidth="1"/>
    <col min="10000" max="10000" width="11.5703125" style="7" customWidth="1"/>
    <col min="10001" max="10001" width="4.85546875" style="7" customWidth="1"/>
    <col min="10002" max="10002" width="11.42578125" style="7" customWidth="1"/>
    <col min="10003" max="10003" width="2.7109375" style="7" customWidth="1"/>
    <col min="10004" max="10004" width="2.140625" style="7" customWidth="1"/>
    <col min="10005" max="10005" width="2.5703125" style="7" customWidth="1"/>
    <col min="10006" max="10006" width="2.28515625" style="7" customWidth="1"/>
    <col min="10007" max="10009" width="9.140625" style="7"/>
    <col min="10010" max="10010" width="7.5703125" style="7" customWidth="1"/>
    <col min="10011" max="10240" width="9.140625" style="7"/>
    <col min="10241" max="10241" width="1.28515625" style="7" customWidth="1"/>
    <col min="10242" max="10242" width="2" style="7" customWidth="1"/>
    <col min="10243" max="10243" width="2.85546875" style="7" customWidth="1"/>
    <col min="10244" max="10244" width="23.85546875" style="7" customWidth="1"/>
    <col min="10245" max="10245" width="7.140625" style="7" customWidth="1"/>
    <col min="10246" max="10246" width="8.28515625" style="7" customWidth="1"/>
    <col min="10247" max="10247" width="2.7109375" style="7" customWidth="1"/>
    <col min="10248" max="10248" width="7.7109375" style="7" customWidth="1"/>
    <col min="10249" max="10249" width="2.42578125" style="7" customWidth="1"/>
    <col min="10250" max="10250" width="2.140625" style="7" customWidth="1"/>
    <col min="10251" max="10251" width="3.5703125" style="7" customWidth="1"/>
    <col min="10252" max="10253" width="2" style="7" customWidth="1"/>
    <col min="10254" max="10254" width="11.140625" style="7" customWidth="1"/>
    <col min="10255" max="10255" width="12.140625" style="7" customWidth="1"/>
    <col min="10256" max="10256" width="11.5703125" style="7" customWidth="1"/>
    <col min="10257" max="10257" width="4.85546875" style="7" customWidth="1"/>
    <col min="10258" max="10258" width="11.42578125" style="7" customWidth="1"/>
    <col min="10259" max="10259" width="2.7109375" style="7" customWidth="1"/>
    <col min="10260" max="10260" width="2.140625" style="7" customWidth="1"/>
    <col min="10261" max="10261" width="2.5703125" style="7" customWidth="1"/>
    <col min="10262" max="10262" width="2.28515625" style="7" customWidth="1"/>
    <col min="10263" max="10265" width="9.140625" style="7"/>
    <col min="10266" max="10266" width="7.5703125" style="7" customWidth="1"/>
    <col min="10267" max="10496" width="9.140625" style="7"/>
    <col min="10497" max="10497" width="1.28515625" style="7" customWidth="1"/>
    <col min="10498" max="10498" width="2" style="7" customWidth="1"/>
    <col min="10499" max="10499" width="2.85546875" style="7" customWidth="1"/>
    <col min="10500" max="10500" width="23.85546875" style="7" customWidth="1"/>
    <col min="10501" max="10501" width="7.140625" style="7" customWidth="1"/>
    <col min="10502" max="10502" width="8.28515625" style="7" customWidth="1"/>
    <col min="10503" max="10503" width="2.7109375" style="7" customWidth="1"/>
    <col min="10504" max="10504" width="7.7109375" style="7" customWidth="1"/>
    <col min="10505" max="10505" width="2.42578125" style="7" customWidth="1"/>
    <col min="10506" max="10506" width="2.140625" style="7" customWidth="1"/>
    <col min="10507" max="10507" width="3.5703125" style="7" customWidth="1"/>
    <col min="10508" max="10509" width="2" style="7" customWidth="1"/>
    <col min="10510" max="10510" width="11.140625" style="7" customWidth="1"/>
    <col min="10511" max="10511" width="12.140625" style="7" customWidth="1"/>
    <col min="10512" max="10512" width="11.5703125" style="7" customWidth="1"/>
    <col min="10513" max="10513" width="4.85546875" style="7" customWidth="1"/>
    <col min="10514" max="10514" width="11.42578125" style="7" customWidth="1"/>
    <col min="10515" max="10515" width="2.7109375" style="7" customWidth="1"/>
    <col min="10516" max="10516" width="2.140625" style="7" customWidth="1"/>
    <col min="10517" max="10517" width="2.5703125" style="7" customWidth="1"/>
    <col min="10518" max="10518" width="2.28515625" style="7" customWidth="1"/>
    <col min="10519" max="10521" width="9.140625" style="7"/>
    <col min="10522" max="10522" width="7.5703125" style="7" customWidth="1"/>
    <col min="10523" max="10752" width="9.140625" style="7"/>
    <col min="10753" max="10753" width="1.28515625" style="7" customWidth="1"/>
    <col min="10754" max="10754" width="2" style="7" customWidth="1"/>
    <col min="10755" max="10755" width="2.85546875" style="7" customWidth="1"/>
    <col min="10756" max="10756" width="23.85546875" style="7" customWidth="1"/>
    <col min="10757" max="10757" width="7.140625" style="7" customWidth="1"/>
    <col min="10758" max="10758" width="8.28515625" style="7" customWidth="1"/>
    <col min="10759" max="10759" width="2.7109375" style="7" customWidth="1"/>
    <col min="10760" max="10760" width="7.7109375" style="7" customWidth="1"/>
    <col min="10761" max="10761" width="2.42578125" style="7" customWidth="1"/>
    <col min="10762" max="10762" width="2.140625" style="7" customWidth="1"/>
    <col min="10763" max="10763" width="3.5703125" style="7" customWidth="1"/>
    <col min="10764" max="10765" width="2" style="7" customWidth="1"/>
    <col min="10766" max="10766" width="11.140625" style="7" customWidth="1"/>
    <col min="10767" max="10767" width="12.140625" style="7" customWidth="1"/>
    <col min="10768" max="10768" width="11.5703125" style="7" customWidth="1"/>
    <col min="10769" max="10769" width="4.85546875" style="7" customWidth="1"/>
    <col min="10770" max="10770" width="11.42578125" style="7" customWidth="1"/>
    <col min="10771" max="10771" width="2.7109375" style="7" customWidth="1"/>
    <col min="10772" max="10772" width="2.140625" style="7" customWidth="1"/>
    <col min="10773" max="10773" width="2.5703125" style="7" customWidth="1"/>
    <col min="10774" max="10774" width="2.28515625" style="7" customWidth="1"/>
    <col min="10775" max="10777" width="9.140625" style="7"/>
    <col min="10778" max="10778" width="7.5703125" style="7" customWidth="1"/>
    <col min="10779" max="11008" width="9.140625" style="7"/>
    <col min="11009" max="11009" width="1.28515625" style="7" customWidth="1"/>
    <col min="11010" max="11010" width="2" style="7" customWidth="1"/>
    <col min="11011" max="11011" width="2.85546875" style="7" customWidth="1"/>
    <col min="11012" max="11012" width="23.85546875" style="7" customWidth="1"/>
    <col min="11013" max="11013" width="7.140625" style="7" customWidth="1"/>
    <col min="11014" max="11014" width="8.28515625" style="7" customWidth="1"/>
    <col min="11015" max="11015" width="2.7109375" style="7" customWidth="1"/>
    <col min="11016" max="11016" width="7.7109375" style="7" customWidth="1"/>
    <col min="11017" max="11017" width="2.42578125" style="7" customWidth="1"/>
    <col min="11018" max="11018" width="2.140625" style="7" customWidth="1"/>
    <col min="11019" max="11019" width="3.5703125" style="7" customWidth="1"/>
    <col min="11020" max="11021" width="2" style="7" customWidth="1"/>
    <col min="11022" max="11022" width="11.140625" style="7" customWidth="1"/>
    <col min="11023" max="11023" width="12.140625" style="7" customWidth="1"/>
    <col min="11024" max="11024" width="11.5703125" style="7" customWidth="1"/>
    <col min="11025" max="11025" width="4.85546875" style="7" customWidth="1"/>
    <col min="11026" max="11026" width="11.42578125" style="7" customWidth="1"/>
    <col min="11027" max="11027" width="2.7109375" style="7" customWidth="1"/>
    <col min="11028" max="11028" width="2.140625" style="7" customWidth="1"/>
    <col min="11029" max="11029" width="2.5703125" style="7" customWidth="1"/>
    <col min="11030" max="11030" width="2.28515625" style="7" customWidth="1"/>
    <col min="11031" max="11033" width="9.140625" style="7"/>
    <col min="11034" max="11034" width="7.5703125" style="7" customWidth="1"/>
    <col min="11035" max="11264" width="9.140625" style="7"/>
    <col min="11265" max="11265" width="1.28515625" style="7" customWidth="1"/>
    <col min="11266" max="11266" width="2" style="7" customWidth="1"/>
    <col min="11267" max="11267" width="2.85546875" style="7" customWidth="1"/>
    <col min="11268" max="11268" width="23.85546875" style="7" customWidth="1"/>
    <col min="11269" max="11269" width="7.140625" style="7" customWidth="1"/>
    <col min="11270" max="11270" width="8.28515625" style="7" customWidth="1"/>
    <col min="11271" max="11271" width="2.7109375" style="7" customWidth="1"/>
    <col min="11272" max="11272" width="7.7109375" style="7" customWidth="1"/>
    <col min="11273" max="11273" width="2.42578125" style="7" customWidth="1"/>
    <col min="11274" max="11274" width="2.140625" style="7" customWidth="1"/>
    <col min="11275" max="11275" width="3.5703125" style="7" customWidth="1"/>
    <col min="11276" max="11277" width="2" style="7" customWidth="1"/>
    <col min="11278" max="11278" width="11.140625" style="7" customWidth="1"/>
    <col min="11279" max="11279" width="12.140625" style="7" customWidth="1"/>
    <col min="11280" max="11280" width="11.5703125" style="7" customWidth="1"/>
    <col min="11281" max="11281" width="4.85546875" style="7" customWidth="1"/>
    <col min="11282" max="11282" width="11.42578125" style="7" customWidth="1"/>
    <col min="11283" max="11283" width="2.7109375" style="7" customWidth="1"/>
    <col min="11284" max="11284" width="2.140625" style="7" customWidth="1"/>
    <col min="11285" max="11285" width="2.5703125" style="7" customWidth="1"/>
    <col min="11286" max="11286" width="2.28515625" style="7" customWidth="1"/>
    <col min="11287" max="11289" width="9.140625" style="7"/>
    <col min="11290" max="11290" width="7.5703125" style="7" customWidth="1"/>
    <col min="11291" max="11520" width="9.140625" style="7"/>
    <col min="11521" max="11521" width="1.28515625" style="7" customWidth="1"/>
    <col min="11522" max="11522" width="2" style="7" customWidth="1"/>
    <col min="11523" max="11523" width="2.85546875" style="7" customWidth="1"/>
    <col min="11524" max="11524" width="23.85546875" style="7" customWidth="1"/>
    <col min="11525" max="11525" width="7.140625" style="7" customWidth="1"/>
    <col min="11526" max="11526" width="8.28515625" style="7" customWidth="1"/>
    <col min="11527" max="11527" width="2.7109375" style="7" customWidth="1"/>
    <col min="11528" max="11528" width="7.7109375" style="7" customWidth="1"/>
    <col min="11529" max="11529" width="2.42578125" style="7" customWidth="1"/>
    <col min="11530" max="11530" width="2.140625" style="7" customWidth="1"/>
    <col min="11531" max="11531" width="3.5703125" style="7" customWidth="1"/>
    <col min="11532" max="11533" width="2" style="7" customWidth="1"/>
    <col min="11534" max="11534" width="11.140625" style="7" customWidth="1"/>
    <col min="11535" max="11535" width="12.140625" style="7" customWidth="1"/>
    <col min="11536" max="11536" width="11.5703125" style="7" customWidth="1"/>
    <col min="11537" max="11537" width="4.85546875" style="7" customWidth="1"/>
    <col min="11538" max="11538" width="11.42578125" style="7" customWidth="1"/>
    <col min="11539" max="11539" width="2.7109375" style="7" customWidth="1"/>
    <col min="11540" max="11540" width="2.140625" style="7" customWidth="1"/>
    <col min="11541" max="11541" width="2.5703125" style="7" customWidth="1"/>
    <col min="11542" max="11542" width="2.28515625" style="7" customWidth="1"/>
    <col min="11543" max="11545" width="9.140625" style="7"/>
    <col min="11546" max="11546" width="7.5703125" style="7" customWidth="1"/>
    <col min="11547" max="11776" width="9.140625" style="7"/>
    <col min="11777" max="11777" width="1.28515625" style="7" customWidth="1"/>
    <col min="11778" max="11778" width="2" style="7" customWidth="1"/>
    <col min="11779" max="11779" width="2.85546875" style="7" customWidth="1"/>
    <col min="11780" max="11780" width="23.85546875" style="7" customWidth="1"/>
    <col min="11781" max="11781" width="7.140625" style="7" customWidth="1"/>
    <col min="11782" max="11782" width="8.28515625" style="7" customWidth="1"/>
    <col min="11783" max="11783" width="2.7109375" style="7" customWidth="1"/>
    <col min="11784" max="11784" width="7.7109375" style="7" customWidth="1"/>
    <col min="11785" max="11785" width="2.42578125" style="7" customWidth="1"/>
    <col min="11786" max="11786" width="2.140625" style="7" customWidth="1"/>
    <col min="11787" max="11787" width="3.5703125" style="7" customWidth="1"/>
    <col min="11788" max="11789" width="2" style="7" customWidth="1"/>
    <col min="11790" max="11790" width="11.140625" style="7" customWidth="1"/>
    <col min="11791" max="11791" width="12.140625" style="7" customWidth="1"/>
    <col min="11792" max="11792" width="11.5703125" style="7" customWidth="1"/>
    <col min="11793" max="11793" width="4.85546875" style="7" customWidth="1"/>
    <col min="11794" max="11794" width="11.42578125" style="7" customWidth="1"/>
    <col min="11795" max="11795" width="2.7109375" style="7" customWidth="1"/>
    <col min="11796" max="11796" width="2.140625" style="7" customWidth="1"/>
    <col min="11797" max="11797" width="2.5703125" style="7" customWidth="1"/>
    <col min="11798" max="11798" width="2.28515625" style="7" customWidth="1"/>
    <col min="11799" max="11801" width="9.140625" style="7"/>
    <col min="11802" max="11802" width="7.5703125" style="7" customWidth="1"/>
    <col min="11803" max="12032" width="9.140625" style="7"/>
    <col min="12033" max="12033" width="1.28515625" style="7" customWidth="1"/>
    <col min="12034" max="12034" width="2" style="7" customWidth="1"/>
    <col min="12035" max="12035" width="2.85546875" style="7" customWidth="1"/>
    <col min="12036" max="12036" width="23.85546875" style="7" customWidth="1"/>
    <col min="12037" max="12037" width="7.140625" style="7" customWidth="1"/>
    <col min="12038" max="12038" width="8.28515625" style="7" customWidth="1"/>
    <col min="12039" max="12039" width="2.7109375" style="7" customWidth="1"/>
    <col min="12040" max="12040" width="7.7109375" style="7" customWidth="1"/>
    <col min="12041" max="12041" width="2.42578125" style="7" customWidth="1"/>
    <col min="12042" max="12042" width="2.140625" style="7" customWidth="1"/>
    <col min="12043" max="12043" width="3.5703125" style="7" customWidth="1"/>
    <col min="12044" max="12045" width="2" style="7" customWidth="1"/>
    <col min="12046" max="12046" width="11.140625" style="7" customWidth="1"/>
    <col min="12047" max="12047" width="12.140625" style="7" customWidth="1"/>
    <col min="12048" max="12048" width="11.5703125" style="7" customWidth="1"/>
    <col min="12049" max="12049" width="4.85546875" style="7" customWidth="1"/>
    <col min="12050" max="12050" width="11.42578125" style="7" customWidth="1"/>
    <col min="12051" max="12051" width="2.7109375" style="7" customWidth="1"/>
    <col min="12052" max="12052" width="2.140625" style="7" customWidth="1"/>
    <col min="12053" max="12053" width="2.5703125" style="7" customWidth="1"/>
    <col min="12054" max="12054" width="2.28515625" style="7" customWidth="1"/>
    <col min="12055" max="12057" width="9.140625" style="7"/>
    <col min="12058" max="12058" width="7.5703125" style="7" customWidth="1"/>
    <col min="12059" max="12288" width="9.140625" style="7"/>
    <col min="12289" max="12289" width="1.28515625" style="7" customWidth="1"/>
    <col min="12290" max="12290" width="2" style="7" customWidth="1"/>
    <col min="12291" max="12291" width="2.85546875" style="7" customWidth="1"/>
    <col min="12292" max="12292" width="23.85546875" style="7" customWidth="1"/>
    <col min="12293" max="12293" width="7.140625" style="7" customWidth="1"/>
    <col min="12294" max="12294" width="8.28515625" style="7" customWidth="1"/>
    <col min="12295" max="12295" width="2.7109375" style="7" customWidth="1"/>
    <col min="12296" max="12296" width="7.7109375" style="7" customWidth="1"/>
    <col min="12297" max="12297" width="2.42578125" style="7" customWidth="1"/>
    <col min="12298" max="12298" width="2.140625" style="7" customWidth="1"/>
    <col min="12299" max="12299" width="3.5703125" style="7" customWidth="1"/>
    <col min="12300" max="12301" width="2" style="7" customWidth="1"/>
    <col min="12302" max="12302" width="11.140625" style="7" customWidth="1"/>
    <col min="12303" max="12303" width="12.140625" style="7" customWidth="1"/>
    <col min="12304" max="12304" width="11.5703125" style="7" customWidth="1"/>
    <col min="12305" max="12305" width="4.85546875" style="7" customWidth="1"/>
    <col min="12306" max="12306" width="11.42578125" style="7" customWidth="1"/>
    <col min="12307" max="12307" width="2.7109375" style="7" customWidth="1"/>
    <col min="12308" max="12308" width="2.140625" style="7" customWidth="1"/>
    <col min="12309" max="12309" width="2.5703125" style="7" customWidth="1"/>
    <col min="12310" max="12310" width="2.28515625" style="7" customWidth="1"/>
    <col min="12311" max="12313" width="9.140625" style="7"/>
    <col min="12314" max="12314" width="7.5703125" style="7" customWidth="1"/>
    <col min="12315" max="12544" width="9.140625" style="7"/>
    <col min="12545" max="12545" width="1.28515625" style="7" customWidth="1"/>
    <col min="12546" max="12546" width="2" style="7" customWidth="1"/>
    <col min="12547" max="12547" width="2.85546875" style="7" customWidth="1"/>
    <col min="12548" max="12548" width="23.85546875" style="7" customWidth="1"/>
    <col min="12549" max="12549" width="7.140625" style="7" customWidth="1"/>
    <col min="12550" max="12550" width="8.28515625" style="7" customWidth="1"/>
    <col min="12551" max="12551" width="2.7109375" style="7" customWidth="1"/>
    <col min="12552" max="12552" width="7.7109375" style="7" customWidth="1"/>
    <col min="12553" max="12553" width="2.42578125" style="7" customWidth="1"/>
    <col min="12554" max="12554" width="2.140625" style="7" customWidth="1"/>
    <col min="12555" max="12555" width="3.5703125" style="7" customWidth="1"/>
    <col min="12556" max="12557" width="2" style="7" customWidth="1"/>
    <col min="12558" max="12558" width="11.140625" style="7" customWidth="1"/>
    <col min="12559" max="12559" width="12.140625" style="7" customWidth="1"/>
    <col min="12560" max="12560" width="11.5703125" style="7" customWidth="1"/>
    <col min="12561" max="12561" width="4.85546875" style="7" customWidth="1"/>
    <col min="12562" max="12562" width="11.42578125" style="7" customWidth="1"/>
    <col min="12563" max="12563" width="2.7109375" style="7" customWidth="1"/>
    <col min="12564" max="12564" width="2.140625" style="7" customWidth="1"/>
    <col min="12565" max="12565" width="2.5703125" style="7" customWidth="1"/>
    <col min="12566" max="12566" width="2.28515625" style="7" customWidth="1"/>
    <col min="12567" max="12569" width="9.140625" style="7"/>
    <col min="12570" max="12570" width="7.5703125" style="7" customWidth="1"/>
    <col min="12571" max="12800" width="9.140625" style="7"/>
    <col min="12801" max="12801" width="1.28515625" style="7" customWidth="1"/>
    <col min="12802" max="12802" width="2" style="7" customWidth="1"/>
    <col min="12803" max="12803" width="2.85546875" style="7" customWidth="1"/>
    <col min="12804" max="12804" width="23.85546875" style="7" customWidth="1"/>
    <col min="12805" max="12805" width="7.140625" style="7" customWidth="1"/>
    <col min="12806" max="12806" width="8.28515625" style="7" customWidth="1"/>
    <col min="12807" max="12807" width="2.7109375" style="7" customWidth="1"/>
    <col min="12808" max="12808" width="7.7109375" style="7" customWidth="1"/>
    <col min="12809" max="12809" width="2.42578125" style="7" customWidth="1"/>
    <col min="12810" max="12810" width="2.140625" style="7" customWidth="1"/>
    <col min="12811" max="12811" width="3.5703125" style="7" customWidth="1"/>
    <col min="12812" max="12813" width="2" style="7" customWidth="1"/>
    <col min="12814" max="12814" width="11.140625" style="7" customWidth="1"/>
    <col min="12815" max="12815" width="12.140625" style="7" customWidth="1"/>
    <col min="12816" max="12816" width="11.5703125" style="7" customWidth="1"/>
    <col min="12817" max="12817" width="4.85546875" style="7" customWidth="1"/>
    <col min="12818" max="12818" width="11.42578125" style="7" customWidth="1"/>
    <col min="12819" max="12819" width="2.7109375" style="7" customWidth="1"/>
    <col min="12820" max="12820" width="2.140625" style="7" customWidth="1"/>
    <col min="12821" max="12821" width="2.5703125" style="7" customWidth="1"/>
    <col min="12822" max="12822" width="2.28515625" style="7" customWidth="1"/>
    <col min="12823" max="12825" width="9.140625" style="7"/>
    <col min="12826" max="12826" width="7.5703125" style="7" customWidth="1"/>
    <col min="12827" max="13056" width="9.140625" style="7"/>
    <col min="13057" max="13057" width="1.28515625" style="7" customWidth="1"/>
    <col min="13058" max="13058" width="2" style="7" customWidth="1"/>
    <col min="13059" max="13059" width="2.85546875" style="7" customWidth="1"/>
    <col min="13060" max="13060" width="23.85546875" style="7" customWidth="1"/>
    <col min="13061" max="13061" width="7.140625" style="7" customWidth="1"/>
    <col min="13062" max="13062" width="8.28515625" style="7" customWidth="1"/>
    <col min="13063" max="13063" width="2.7109375" style="7" customWidth="1"/>
    <col min="13064" max="13064" width="7.7109375" style="7" customWidth="1"/>
    <col min="13065" max="13065" width="2.42578125" style="7" customWidth="1"/>
    <col min="13066" max="13066" width="2.140625" style="7" customWidth="1"/>
    <col min="13067" max="13067" width="3.5703125" style="7" customWidth="1"/>
    <col min="13068" max="13069" width="2" style="7" customWidth="1"/>
    <col min="13070" max="13070" width="11.140625" style="7" customWidth="1"/>
    <col min="13071" max="13071" width="12.140625" style="7" customWidth="1"/>
    <col min="13072" max="13072" width="11.5703125" style="7" customWidth="1"/>
    <col min="13073" max="13073" width="4.85546875" style="7" customWidth="1"/>
    <col min="13074" max="13074" width="11.42578125" style="7" customWidth="1"/>
    <col min="13075" max="13075" width="2.7109375" style="7" customWidth="1"/>
    <col min="13076" max="13076" width="2.140625" style="7" customWidth="1"/>
    <col min="13077" max="13077" width="2.5703125" style="7" customWidth="1"/>
    <col min="13078" max="13078" width="2.28515625" style="7" customWidth="1"/>
    <col min="13079" max="13081" width="9.140625" style="7"/>
    <col min="13082" max="13082" width="7.5703125" style="7" customWidth="1"/>
    <col min="13083" max="13312" width="9.140625" style="7"/>
    <col min="13313" max="13313" width="1.28515625" style="7" customWidth="1"/>
    <col min="13314" max="13314" width="2" style="7" customWidth="1"/>
    <col min="13315" max="13315" width="2.85546875" style="7" customWidth="1"/>
    <col min="13316" max="13316" width="23.85546875" style="7" customWidth="1"/>
    <col min="13317" max="13317" width="7.140625" style="7" customWidth="1"/>
    <col min="13318" max="13318" width="8.28515625" style="7" customWidth="1"/>
    <col min="13319" max="13319" width="2.7109375" style="7" customWidth="1"/>
    <col min="13320" max="13320" width="7.7109375" style="7" customWidth="1"/>
    <col min="13321" max="13321" width="2.42578125" style="7" customWidth="1"/>
    <col min="13322" max="13322" width="2.140625" style="7" customWidth="1"/>
    <col min="13323" max="13323" width="3.5703125" style="7" customWidth="1"/>
    <col min="13324" max="13325" width="2" style="7" customWidth="1"/>
    <col min="13326" max="13326" width="11.140625" style="7" customWidth="1"/>
    <col min="13327" max="13327" width="12.140625" style="7" customWidth="1"/>
    <col min="13328" max="13328" width="11.5703125" style="7" customWidth="1"/>
    <col min="13329" max="13329" width="4.85546875" style="7" customWidth="1"/>
    <col min="13330" max="13330" width="11.42578125" style="7" customWidth="1"/>
    <col min="13331" max="13331" width="2.7109375" style="7" customWidth="1"/>
    <col min="13332" max="13332" width="2.140625" style="7" customWidth="1"/>
    <col min="13333" max="13333" width="2.5703125" style="7" customWidth="1"/>
    <col min="13334" max="13334" width="2.28515625" style="7" customWidth="1"/>
    <col min="13335" max="13337" width="9.140625" style="7"/>
    <col min="13338" max="13338" width="7.5703125" style="7" customWidth="1"/>
    <col min="13339" max="13568" width="9.140625" style="7"/>
    <col min="13569" max="13569" width="1.28515625" style="7" customWidth="1"/>
    <col min="13570" max="13570" width="2" style="7" customWidth="1"/>
    <col min="13571" max="13571" width="2.85546875" style="7" customWidth="1"/>
    <col min="13572" max="13572" width="23.85546875" style="7" customWidth="1"/>
    <col min="13573" max="13573" width="7.140625" style="7" customWidth="1"/>
    <col min="13574" max="13574" width="8.28515625" style="7" customWidth="1"/>
    <col min="13575" max="13575" width="2.7109375" style="7" customWidth="1"/>
    <col min="13576" max="13576" width="7.7109375" style="7" customWidth="1"/>
    <col min="13577" max="13577" width="2.42578125" style="7" customWidth="1"/>
    <col min="13578" max="13578" width="2.140625" style="7" customWidth="1"/>
    <col min="13579" max="13579" width="3.5703125" style="7" customWidth="1"/>
    <col min="13580" max="13581" width="2" style="7" customWidth="1"/>
    <col min="13582" max="13582" width="11.140625" style="7" customWidth="1"/>
    <col min="13583" max="13583" width="12.140625" style="7" customWidth="1"/>
    <col min="13584" max="13584" width="11.5703125" style="7" customWidth="1"/>
    <col min="13585" max="13585" width="4.85546875" style="7" customWidth="1"/>
    <col min="13586" max="13586" width="11.42578125" style="7" customWidth="1"/>
    <col min="13587" max="13587" width="2.7109375" style="7" customWidth="1"/>
    <col min="13588" max="13588" width="2.140625" style="7" customWidth="1"/>
    <col min="13589" max="13589" width="2.5703125" style="7" customWidth="1"/>
    <col min="13590" max="13590" width="2.28515625" style="7" customWidth="1"/>
    <col min="13591" max="13593" width="9.140625" style="7"/>
    <col min="13594" max="13594" width="7.5703125" style="7" customWidth="1"/>
    <col min="13595" max="13824" width="9.140625" style="7"/>
    <col min="13825" max="13825" width="1.28515625" style="7" customWidth="1"/>
    <col min="13826" max="13826" width="2" style="7" customWidth="1"/>
    <col min="13827" max="13827" width="2.85546875" style="7" customWidth="1"/>
    <col min="13828" max="13828" width="23.85546875" style="7" customWidth="1"/>
    <col min="13829" max="13829" width="7.140625" style="7" customWidth="1"/>
    <col min="13830" max="13830" width="8.28515625" style="7" customWidth="1"/>
    <col min="13831" max="13831" width="2.7109375" style="7" customWidth="1"/>
    <col min="13832" max="13832" width="7.7109375" style="7" customWidth="1"/>
    <col min="13833" max="13833" width="2.42578125" style="7" customWidth="1"/>
    <col min="13834" max="13834" width="2.140625" style="7" customWidth="1"/>
    <col min="13835" max="13835" width="3.5703125" style="7" customWidth="1"/>
    <col min="13836" max="13837" width="2" style="7" customWidth="1"/>
    <col min="13838" max="13838" width="11.140625" style="7" customWidth="1"/>
    <col min="13839" max="13839" width="12.140625" style="7" customWidth="1"/>
    <col min="13840" max="13840" width="11.5703125" style="7" customWidth="1"/>
    <col min="13841" max="13841" width="4.85546875" style="7" customWidth="1"/>
    <col min="13842" max="13842" width="11.42578125" style="7" customWidth="1"/>
    <col min="13843" max="13843" width="2.7109375" style="7" customWidth="1"/>
    <col min="13844" max="13844" width="2.140625" style="7" customWidth="1"/>
    <col min="13845" max="13845" width="2.5703125" style="7" customWidth="1"/>
    <col min="13846" max="13846" width="2.28515625" style="7" customWidth="1"/>
    <col min="13847" max="13849" width="9.140625" style="7"/>
    <col min="13850" max="13850" width="7.5703125" style="7" customWidth="1"/>
    <col min="13851" max="14080" width="9.140625" style="7"/>
    <col min="14081" max="14081" width="1.28515625" style="7" customWidth="1"/>
    <col min="14082" max="14082" width="2" style="7" customWidth="1"/>
    <col min="14083" max="14083" width="2.85546875" style="7" customWidth="1"/>
    <col min="14084" max="14084" width="23.85546875" style="7" customWidth="1"/>
    <col min="14085" max="14085" width="7.140625" style="7" customWidth="1"/>
    <col min="14086" max="14086" width="8.28515625" style="7" customWidth="1"/>
    <col min="14087" max="14087" width="2.7109375" style="7" customWidth="1"/>
    <col min="14088" max="14088" width="7.7109375" style="7" customWidth="1"/>
    <col min="14089" max="14089" width="2.42578125" style="7" customWidth="1"/>
    <col min="14090" max="14090" width="2.140625" style="7" customWidth="1"/>
    <col min="14091" max="14091" width="3.5703125" style="7" customWidth="1"/>
    <col min="14092" max="14093" width="2" style="7" customWidth="1"/>
    <col min="14094" max="14094" width="11.140625" style="7" customWidth="1"/>
    <col min="14095" max="14095" width="12.140625" style="7" customWidth="1"/>
    <col min="14096" max="14096" width="11.5703125" style="7" customWidth="1"/>
    <col min="14097" max="14097" width="4.85546875" style="7" customWidth="1"/>
    <col min="14098" max="14098" width="11.42578125" style="7" customWidth="1"/>
    <col min="14099" max="14099" width="2.7109375" style="7" customWidth="1"/>
    <col min="14100" max="14100" width="2.140625" style="7" customWidth="1"/>
    <col min="14101" max="14101" width="2.5703125" style="7" customWidth="1"/>
    <col min="14102" max="14102" width="2.28515625" style="7" customWidth="1"/>
    <col min="14103" max="14105" width="9.140625" style="7"/>
    <col min="14106" max="14106" width="7.5703125" style="7" customWidth="1"/>
    <col min="14107" max="14336" width="9.140625" style="7"/>
    <col min="14337" max="14337" width="1.28515625" style="7" customWidth="1"/>
    <col min="14338" max="14338" width="2" style="7" customWidth="1"/>
    <col min="14339" max="14339" width="2.85546875" style="7" customWidth="1"/>
    <col min="14340" max="14340" width="23.85546875" style="7" customWidth="1"/>
    <col min="14341" max="14341" width="7.140625" style="7" customWidth="1"/>
    <col min="14342" max="14342" width="8.28515625" style="7" customWidth="1"/>
    <col min="14343" max="14343" width="2.7109375" style="7" customWidth="1"/>
    <col min="14344" max="14344" width="7.7109375" style="7" customWidth="1"/>
    <col min="14345" max="14345" width="2.42578125" style="7" customWidth="1"/>
    <col min="14346" max="14346" width="2.140625" style="7" customWidth="1"/>
    <col min="14347" max="14347" width="3.5703125" style="7" customWidth="1"/>
    <col min="14348" max="14349" width="2" style="7" customWidth="1"/>
    <col min="14350" max="14350" width="11.140625" style="7" customWidth="1"/>
    <col min="14351" max="14351" width="12.140625" style="7" customWidth="1"/>
    <col min="14352" max="14352" width="11.5703125" style="7" customWidth="1"/>
    <col min="14353" max="14353" width="4.85546875" style="7" customWidth="1"/>
    <col min="14354" max="14354" width="11.42578125" style="7" customWidth="1"/>
    <col min="14355" max="14355" width="2.7109375" style="7" customWidth="1"/>
    <col min="14356" max="14356" width="2.140625" style="7" customWidth="1"/>
    <col min="14357" max="14357" width="2.5703125" style="7" customWidth="1"/>
    <col min="14358" max="14358" width="2.28515625" style="7" customWidth="1"/>
    <col min="14359" max="14361" width="9.140625" style="7"/>
    <col min="14362" max="14362" width="7.5703125" style="7" customWidth="1"/>
    <col min="14363" max="14592" width="9.140625" style="7"/>
    <col min="14593" max="14593" width="1.28515625" style="7" customWidth="1"/>
    <col min="14594" max="14594" width="2" style="7" customWidth="1"/>
    <col min="14595" max="14595" width="2.85546875" style="7" customWidth="1"/>
    <col min="14596" max="14596" width="23.85546875" style="7" customWidth="1"/>
    <col min="14597" max="14597" width="7.140625" style="7" customWidth="1"/>
    <col min="14598" max="14598" width="8.28515625" style="7" customWidth="1"/>
    <col min="14599" max="14599" width="2.7109375" style="7" customWidth="1"/>
    <col min="14600" max="14600" width="7.7109375" style="7" customWidth="1"/>
    <col min="14601" max="14601" width="2.42578125" style="7" customWidth="1"/>
    <col min="14602" max="14602" width="2.140625" style="7" customWidth="1"/>
    <col min="14603" max="14603" width="3.5703125" style="7" customWidth="1"/>
    <col min="14604" max="14605" width="2" style="7" customWidth="1"/>
    <col min="14606" max="14606" width="11.140625" style="7" customWidth="1"/>
    <col min="14607" max="14607" width="12.140625" style="7" customWidth="1"/>
    <col min="14608" max="14608" width="11.5703125" style="7" customWidth="1"/>
    <col min="14609" max="14609" width="4.85546875" style="7" customWidth="1"/>
    <col min="14610" max="14610" width="11.42578125" style="7" customWidth="1"/>
    <col min="14611" max="14611" width="2.7109375" style="7" customWidth="1"/>
    <col min="14612" max="14612" width="2.140625" style="7" customWidth="1"/>
    <col min="14613" max="14613" width="2.5703125" style="7" customWidth="1"/>
    <col min="14614" max="14614" width="2.28515625" style="7" customWidth="1"/>
    <col min="14615" max="14617" width="9.140625" style="7"/>
    <col min="14618" max="14618" width="7.5703125" style="7" customWidth="1"/>
    <col min="14619" max="14848" width="9.140625" style="7"/>
    <col min="14849" max="14849" width="1.28515625" style="7" customWidth="1"/>
    <col min="14850" max="14850" width="2" style="7" customWidth="1"/>
    <col min="14851" max="14851" width="2.85546875" style="7" customWidth="1"/>
    <col min="14852" max="14852" width="23.85546875" style="7" customWidth="1"/>
    <col min="14853" max="14853" width="7.140625" style="7" customWidth="1"/>
    <col min="14854" max="14854" width="8.28515625" style="7" customWidth="1"/>
    <col min="14855" max="14855" width="2.7109375" style="7" customWidth="1"/>
    <col min="14856" max="14856" width="7.7109375" style="7" customWidth="1"/>
    <col min="14857" max="14857" width="2.42578125" style="7" customWidth="1"/>
    <col min="14858" max="14858" width="2.140625" style="7" customWidth="1"/>
    <col min="14859" max="14859" width="3.5703125" style="7" customWidth="1"/>
    <col min="14860" max="14861" width="2" style="7" customWidth="1"/>
    <col min="14862" max="14862" width="11.140625" style="7" customWidth="1"/>
    <col min="14863" max="14863" width="12.140625" style="7" customWidth="1"/>
    <col min="14864" max="14864" width="11.5703125" style="7" customWidth="1"/>
    <col min="14865" max="14865" width="4.85546875" style="7" customWidth="1"/>
    <col min="14866" max="14866" width="11.42578125" style="7" customWidth="1"/>
    <col min="14867" max="14867" width="2.7109375" style="7" customWidth="1"/>
    <col min="14868" max="14868" width="2.140625" style="7" customWidth="1"/>
    <col min="14869" max="14869" width="2.5703125" style="7" customWidth="1"/>
    <col min="14870" max="14870" width="2.28515625" style="7" customWidth="1"/>
    <col min="14871" max="14873" width="9.140625" style="7"/>
    <col min="14874" max="14874" width="7.5703125" style="7" customWidth="1"/>
    <col min="14875" max="15104" width="9.140625" style="7"/>
    <col min="15105" max="15105" width="1.28515625" style="7" customWidth="1"/>
    <col min="15106" max="15106" width="2" style="7" customWidth="1"/>
    <col min="15107" max="15107" width="2.85546875" style="7" customWidth="1"/>
    <col min="15108" max="15108" width="23.85546875" style="7" customWidth="1"/>
    <col min="15109" max="15109" width="7.140625" style="7" customWidth="1"/>
    <col min="15110" max="15110" width="8.28515625" style="7" customWidth="1"/>
    <col min="15111" max="15111" width="2.7109375" style="7" customWidth="1"/>
    <col min="15112" max="15112" width="7.7109375" style="7" customWidth="1"/>
    <col min="15113" max="15113" width="2.42578125" style="7" customWidth="1"/>
    <col min="15114" max="15114" width="2.140625" style="7" customWidth="1"/>
    <col min="15115" max="15115" width="3.5703125" style="7" customWidth="1"/>
    <col min="15116" max="15117" width="2" style="7" customWidth="1"/>
    <col min="15118" max="15118" width="11.140625" style="7" customWidth="1"/>
    <col min="15119" max="15119" width="12.140625" style="7" customWidth="1"/>
    <col min="15120" max="15120" width="11.5703125" style="7" customWidth="1"/>
    <col min="15121" max="15121" width="4.85546875" style="7" customWidth="1"/>
    <col min="15122" max="15122" width="11.42578125" style="7" customWidth="1"/>
    <col min="15123" max="15123" width="2.7109375" style="7" customWidth="1"/>
    <col min="15124" max="15124" width="2.140625" style="7" customWidth="1"/>
    <col min="15125" max="15125" width="2.5703125" style="7" customWidth="1"/>
    <col min="15126" max="15126" width="2.28515625" style="7" customWidth="1"/>
    <col min="15127" max="15129" width="9.140625" style="7"/>
    <col min="15130" max="15130" width="7.5703125" style="7" customWidth="1"/>
    <col min="15131" max="15360" width="9.140625" style="7"/>
    <col min="15361" max="15361" width="1.28515625" style="7" customWidth="1"/>
    <col min="15362" max="15362" width="2" style="7" customWidth="1"/>
    <col min="15363" max="15363" width="2.85546875" style="7" customWidth="1"/>
    <col min="15364" max="15364" width="23.85546875" style="7" customWidth="1"/>
    <col min="15365" max="15365" width="7.140625" style="7" customWidth="1"/>
    <col min="15366" max="15366" width="8.28515625" style="7" customWidth="1"/>
    <col min="15367" max="15367" width="2.7109375" style="7" customWidth="1"/>
    <col min="15368" max="15368" width="7.7109375" style="7" customWidth="1"/>
    <col min="15369" max="15369" width="2.42578125" style="7" customWidth="1"/>
    <col min="15370" max="15370" width="2.140625" style="7" customWidth="1"/>
    <col min="15371" max="15371" width="3.5703125" style="7" customWidth="1"/>
    <col min="15372" max="15373" width="2" style="7" customWidth="1"/>
    <col min="15374" max="15374" width="11.140625" style="7" customWidth="1"/>
    <col min="15375" max="15375" width="12.140625" style="7" customWidth="1"/>
    <col min="15376" max="15376" width="11.5703125" style="7" customWidth="1"/>
    <col min="15377" max="15377" width="4.85546875" style="7" customWidth="1"/>
    <col min="15378" max="15378" width="11.42578125" style="7" customWidth="1"/>
    <col min="15379" max="15379" width="2.7109375" style="7" customWidth="1"/>
    <col min="15380" max="15380" width="2.140625" style="7" customWidth="1"/>
    <col min="15381" max="15381" width="2.5703125" style="7" customWidth="1"/>
    <col min="15382" max="15382" width="2.28515625" style="7" customWidth="1"/>
    <col min="15383" max="15385" width="9.140625" style="7"/>
    <col min="15386" max="15386" width="7.5703125" style="7" customWidth="1"/>
    <col min="15387" max="15616" width="9.140625" style="7"/>
    <col min="15617" max="15617" width="1.28515625" style="7" customWidth="1"/>
    <col min="15618" max="15618" width="2" style="7" customWidth="1"/>
    <col min="15619" max="15619" width="2.85546875" style="7" customWidth="1"/>
    <col min="15620" max="15620" width="23.85546875" style="7" customWidth="1"/>
    <col min="15621" max="15621" width="7.140625" style="7" customWidth="1"/>
    <col min="15622" max="15622" width="8.28515625" style="7" customWidth="1"/>
    <col min="15623" max="15623" width="2.7109375" style="7" customWidth="1"/>
    <col min="15624" max="15624" width="7.7109375" style="7" customWidth="1"/>
    <col min="15625" max="15625" width="2.42578125" style="7" customWidth="1"/>
    <col min="15626" max="15626" width="2.140625" style="7" customWidth="1"/>
    <col min="15627" max="15627" width="3.5703125" style="7" customWidth="1"/>
    <col min="15628" max="15629" width="2" style="7" customWidth="1"/>
    <col min="15630" max="15630" width="11.140625" style="7" customWidth="1"/>
    <col min="15631" max="15631" width="12.140625" style="7" customWidth="1"/>
    <col min="15632" max="15632" width="11.5703125" style="7" customWidth="1"/>
    <col min="15633" max="15633" width="4.85546875" style="7" customWidth="1"/>
    <col min="15634" max="15634" width="11.42578125" style="7" customWidth="1"/>
    <col min="15635" max="15635" width="2.7109375" style="7" customWidth="1"/>
    <col min="15636" max="15636" width="2.140625" style="7" customWidth="1"/>
    <col min="15637" max="15637" width="2.5703125" style="7" customWidth="1"/>
    <col min="15638" max="15638" width="2.28515625" style="7" customWidth="1"/>
    <col min="15639" max="15641" width="9.140625" style="7"/>
    <col min="15642" max="15642" width="7.5703125" style="7" customWidth="1"/>
    <col min="15643" max="15872" width="9.140625" style="7"/>
    <col min="15873" max="15873" width="1.28515625" style="7" customWidth="1"/>
    <col min="15874" max="15874" width="2" style="7" customWidth="1"/>
    <col min="15875" max="15875" width="2.85546875" style="7" customWidth="1"/>
    <col min="15876" max="15876" width="23.85546875" style="7" customWidth="1"/>
    <col min="15877" max="15877" width="7.140625" style="7" customWidth="1"/>
    <col min="15878" max="15878" width="8.28515625" style="7" customWidth="1"/>
    <col min="15879" max="15879" width="2.7109375" style="7" customWidth="1"/>
    <col min="15880" max="15880" width="7.7109375" style="7" customWidth="1"/>
    <col min="15881" max="15881" width="2.42578125" style="7" customWidth="1"/>
    <col min="15882" max="15882" width="2.140625" style="7" customWidth="1"/>
    <col min="15883" max="15883" width="3.5703125" style="7" customWidth="1"/>
    <col min="15884" max="15885" width="2" style="7" customWidth="1"/>
    <col min="15886" max="15886" width="11.140625" style="7" customWidth="1"/>
    <col min="15887" max="15887" width="12.140625" style="7" customWidth="1"/>
    <col min="15888" max="15888" width="11.5703125" style="7" customWidth="1"/>
    <col min="15889" max="15889" width="4.85546875" style="7" customWidth="1"/>
    <col min="15890" max="15890" width="11.42578125" style="7" customWidth="1"/>
    <col min="15891" max="15891" width="2.7109375" style="7" customWidth="1"/>
    <col min="15892" max="15892" width="2.140625" style="7" customWidth="1"/>
    <col min="15893" max="15893" width="2.5703125" style="7" customWidth="1"/>
    <col min="15894" max="15894" width="2.28515625" style="7" customWidth="1"/>
    <col min="15895" max="15897" width="9.140625" style="7"/>
    <col min="15898" max="15898" width="7.5703125" style="7" customWidth="1"/>
    <col min="15899" max="16128" width="9.140625" style="7"/>
    <col min="16129" max="16129" width="1.28515625" style="7" customWidth="1"/>
    <col min="16130" max="16130" width="2" style="7" customWidth="1"/>
    <col min="16131" max="16131" width="2.85546875" style="7" customWidth="1"/>
    <col min="16132" max="16132" width="23.85546875" style="7" customWidth="1"/>
    <col min="16133" max="16133" width="7.140625" style="7" customWidth="1"/>
    <col min="16134" max="16134" width="8.28515625" style="7" customWidth="1"/>
    <col min="16135" max="16135" width="2.7109375" style="7" customWidth="1"/>
    <col min="16136" max="16136" width="7.7109375" style="7" customWidth="1"/>
    <col min="16137" max="16137" width="2.42578125" style="7" customWidth="1"/>
    <col min="16138" max="16138" width="2.140625" style="7" customWidth="1"/>
    <col min="16139" max="16139" width="3.5703125" style="7" customWidth="1"/>
    <col min="16140" max="16141" width="2" style="7" customWidth="1"/>
    <col min="16142" max="16142" width="11.140625" style="7" customWidth="1"/>
    <col min="16143" max="16143" width="12.140625" style="7" customWidth="1"/>
    <col min="16144" max="16144" width="11.5703125" style="7" customWidth="1"/>
    <col min="16145" max="16145" width="4.85546875" style="7" customWidth="1"/>
    <col min="16146" max="16146" width="11.42578125" style="7" customWidth="1"/>
    <col min="16147" max="16147" width="2.7109375" style="7" customWidth="1"/>
    <col min="16148" max="16148" width="2.140625" style="7" customWidth="1"/>
    <col min="16149" max="16149" width="2.5703125" style="7" customWidth="1"/>
    <col min="16150" max="16150" width="2.28515625" style="7" customWidth="1"/>
    <col min="16151" max="16153" width="9.140625" style="7"/>
    <col min="16154" max="16154" width="7.5703125" style="7" customWidth="1"/>
    <col min="16155" max="16384" width="9.140625" style="7"/>
  </cols>
  <sheetData>
    <row r="1" spans="1:32" s="3" customFormat="1" ht="20.100000000000001" customHeight="1">
      <c r="A1" s="235"/>
      <c r="B1" s="236" t="str">
        <f>'Project Info'!$B$1</f>
        <v>Project Name:</v>
      </c>
      <c r="C1" s="236"/>
      <c r="D1" s="237"/>
      <c r="E1" s="236" t="str">
        <f>'Project Info'!$E$1</f>
        <v>Name</v>
      </c>
      <c r="F1" s="237"/>
      <c r="G1" s="238"/>
      <c r="H1" s="238"/>
      <c r="I1" s="238"/>
      <c r="J1" s="238"/>
      <c r="K1" s="247"/>
      <c r="L1" s="248"/>
      <c r="M1" s="249"/>
      <c r="N1" s="235"/>
      <c r="O1" s="236" t="str">
        <f>'Project Info'!$B$1</f>
        <v>Project Name:</v>
      </c>
      <c r="P1" s="236"/>
      <c r="Q1" s="237"/>
      <c r="R1" s="236" t="str">
        <f>'Project Info'!$E$1</f>
        <v>Name</v>
      </c>
      <c r="S1" s="237"/>
      <c r="T1" s="238"/>
      <c r="U1" s="238"/>
      <c r="V1" s="238"/>
      <c r="W1" s="238"/>
      <c r="X1" s="247"/>
      <c r="Y1" s="248"/>
      <c r="Z1" s="249"/>
    </row>
    <row r="2" spans="1:32" s="3" customFormat="1" ht="20.100000000000001" customHeight="1">
      <c r="A2" s="240"/>
      <c r="B2" s="241" t="str">
        <f>'Project Info'!$B$2</f>
        <v>Finance No:</v>
      </c>
      <c r="C2" s="241"/>
      <c r="D2" s="242"/>
      <c r="E2" s="241" t="str">
        <f>'Project Info'!$E$2</f>
        <v>No</v>
      </c>
      <c r="F2" s="242"/>
      <c r="G2" s="243"/>
      <c r="H2" s="243"/>
      <c r="I2" s="243"/>
      <c r="J2" s="243"/>
      <c r="K2" s="250"/>
      <c r="L2" s="145"/>
      <c r="M2" s="232"/>
      <c r="N2" s="240"/>
      <c r="O2" s="241" t="str">
        <f>'Project Info'!$B$2</f>
        <v>Finance No:</v>
      </c>
      <c r="P2" s="241"/>
      <c r="Q2" s="242"/>
      <c r="R2" s="241" t="str">
        <f>'Project Info'!$E$2</f>
        <v>No</v>
      </c>
      <c r="S2" s="242"/>
      <c r="T2" s="243"/>
      <c r="U2" s="243"/>
      <c r="V2" s="243"/>
      <c r="W2" s="243"/>
      <c r="X2" s="250"/>
      <c r="Y2" s="145"/>
      <c r="Z2" s="232"/>
    </row>
    <row r="3" spans="1:32" s="3" customFormat="1" ht="20.100000000000001" customHeight="1">
      <c r="A3" s="240"/>
      <c r="B3" s="241" t="str">
        <f>'Project Info'!$B$3</f>
        <v>Project Address:</v>
      </c>
      <c r="C3" s="241"/>
      <c r="D3" s="242"/>
      <c r="E3" s="241" t="str">
        <f>'Project Info'!$E$3</f>
        <v>Address</v>
      </c>
      <c r="F3" s="242"/>
      <c r="G3" s="243"/>
      <c r="H3" s="243"/>
      <c r="I3" s="243"/>
      <c r="J3" s="243"/>
      <c r="K3" s="250"/>
      <c r="L3" s="145"/>
      <c r="M3" s="232"/>
      <c r="N3" s="240"/>
      <c r="O3" s="241" t="str">
        <f>'Project Info'!$B$3</f>
        <v>Project Address:</v>
      </c>
      <c r="P3" s="241"/>
      <c r="Q3" s="242"/>
      <c r="R3" s="241" t="str">
        <f>'Project Info'!$E$3</f>
        <v>Address</v>
      </c>
      <c r="S3" s="242"/>
      <c r="T3" s="243"/>
      <c r="U3" s="243"/>
      <c r="V3" s="243"/>
      <c r="W3" s="243"/>
      <c r="X3" s="250"/>
      <c r="Y3" s="145"/>
      <c r="Z3" s="232"/>
    </row>
    <row r="4" spans="1:32" s="107" customFormat="1" ht="15" customHeight="1">
      <c r="A4" s="144" t="s">
        <v>130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  <c r="N4" s="182"/>
      <c r="O4" s="55"/>
      <c r="P4" s="55"/>
      <c r="Q4" s="55"/>
      <c r="R4" s="55"/>
      <c r="S4" s="55"/>
      <c r="T4" s="55"/>
      <c r="Z4" s="175"/>
      <c r="AB4" s="55"/>
      <c r="AC4" s="55"/>
      <c r="AD4" s="36"/>
      <c r="AE4" s="55"/>
      <c r="AF4" s="49"/>
    </row>
    <row r="5" spans="1:32" s="107" customFormat="1" ht="15" customHeight="1">
      <c r="A5" s="162"/>
      <c r="B5" s="55"/>
      <c r="C5" s="55"/>
      <c r="D5" s="114" t="s">
        <v>134</v>
      </c>
      <c r="E5" s="105" t="s">
        <v>135</v>
      </c>
      <c r="F5" s="114"/>
      <c r="G5" s="105"/>
      <c r="H5" s="112"/>
      <c r="I5" s="112"/>
      <c r="J5" s="112"/>
      <c r="K5" s="112"/>
      <c r="L5" s="112"/>
      <c r="M5" s="163"/>
      <c r="N5" s="306"/>
      <c r="O5" s="303"/>
      <c r="P5" s="303"/>
      <c r="Q5" s="303"/>
      <c r="R5" s="303"/>
      <c r="S5" s="55"/>
      <c r="T5" s="55"/>
      <c r="W5" s="129"/>
      <c r="X5" s="130"/>
      <c r="Y5" s="113"/>
      <c r="Z5" s="183"/>
      <c r="AB5" s="122"/>
      <c r="AC5" s="128"/>
      <c r="AD5" s="38"/>
      <c r="AE5" s="55"/>
      <c r="AF5" s="49"/>
    </row>
    <row r="6" spans="1:32" s="107" customFormat="1" ht="15" customHeight="1">
      <c r="A6" s="164" t="s">
        <v>108</v>
      </c>
      <c r="B6" s="109"/>
      <c r="C6" s="109"/>
      <c r="D6" s="299">
        <v>10</v>
      </c>
      <c r="E6" s="117" t="s">
        <v>131</v>
      </c>
      <c r="F6" s="114"/>
      <c r="G6" s="105"/>
      <c r="H6" s="108"/>
      <c r="I6" s="112"/>
      <c r="J6" s="112"/>
      <c r="K6" s="112"/>
      <c r="L6" s="112"/>
      <c r="M6" s="165"/>
      <c r="N6" s="184"/>
      <c r="O6" s="127"/>
      <c r="P6" s="127"/>
      <c r="Q6" s="127"/>
      <c r="R6" s="127"/>
      <c r="S6" s="127"/>
      <c r="T6" s="55"/>
      <c r="W6" s="307"/>
      <c r="X6" s="307"/>
      <c r="Y6" s="115"/>
      <c r="Z6" s="185"/>
      <c r="AB6" s="127"/>
      <c r="AC6" s="55"/>
      <c r="AD6" s="36"/>
      <c r="AE6" s="55"/>
      <c r="AF6" s="49"/>
    </row>
    <row r="7" spans="1:32" s="107" customFormat="1" ht="15" customHeight="1">
      <c r="A7" s="164" t="s">
        <v>109</v>
      </c>
      <c r="B7" s="109"/>
      <c r="C7" s="109"/>
      <c r="D7" s="299">
        <v>0.1</v>
      </c>
      <c r="E7" s="117" t="s">
        <v>131</v>
      </c>
      <c r="F7" s="114"/>
      <c r="G7" s="105"/>
      <c r="H7" s="108"/>
      <c r="I7" s="112"/>
      <c r="J7" s="112"/>
      <c r="K7" s="112"/>
      <c r="L7" s="112"/>
      <c r="M7" s="166"/>
      <c r="N7" s="174"/>
      <c r="R7" s="49"/>
      <c r="S7" s="55"/>
      <c r="T7" s="55"/>
      <c r="W7" s="132"/>
      <c r="X7" s="10"/>
      <c r="Y7" s="115"/>
      <c r="Z7" s="185"/>
      <c r="AB7" s="122"/>
      <c r="AC7" s="55"/>
      <c r="AD7" s="36"/>
      <c r="AE7" s="55"/>
      <c r="AF7" s="49"/>
    </row>
    <row r="8" spans="1:32" s="107" customFormat="1" ht="15" customHeight="1">
      <c r="A8" s="167"/>
      <c r="B8" s="110"/>
      <c r="C8" s="110"/>
      <c r="D8" s="137"/>
      <c r="E8" s="120"/>
      <c r="F8" s="116"/>
      <c r="G8" s="117"/>
      <c r="H8" s="109"/>
      <c r="I8" s="112"/>
      <c r="J8" s="112"/>
      <c r="K8" s="112"/>
      <c r="L8" s="112"/>
      <c r="M8" s="165"/>
      <c r="N8" s="174"/>
      <c r="R8" s="49"/>
      <c r="S8" s="118"/>
      <c r="T8" s="55"/>
      <c r="W8" s="132"/>
      <c r="X8" s="10"/>
      <c r="Y8" s="115"/>
      <c r="Z8" s="185"/>
      <c r="AB8" s="127"/>
      <c r="AC8" s="55"/>
      <c r="AD8" s="36"/>
      <c r="AE8" s="55"/>
      <c r="AF8" s="49"/>
    </row>
    <row r="9" spans="1:32" s="107" customFormat="1" ht="15" customHeight="1">
      <c r="A9" s="167"/>
      <c r="B9" s="110"/>
      <c r="C9" s="110"/>
      <c r="D9" s="137"/>
      <c r="E9" s="120"/>
      <c r="F9" s="116"/>
      <c r="G9" s="117"/>
      <c r="H9" s="109"/>
      <c r="I9" s="112"/>
      <c r="J9" s="112"/>
      <c r="K9" s="112"/>
      <c r="L9" s="112"/>
      <c r="M9" s="165"/>
      <c r="N9" s="174"/>
      <c r="R9" s="49"/>
      <c r="S9" s="119"/>
      <c r="T9" s="55"/>
      <c r="W9" s="132"/>
      <c r="X9" s="10"/>
      <c r="Y9" s="46"/>
      <c r="Z9" s="185"/>
      <c r="AB9" s="55"/>
      <c r="AC9" s="55"/>
      <c r="AD9" s="36"/>
      <c r="AE9" s="55"/>
      <c r="AF9" s="49"/>
    </row>
    <row r="10" spans="1:32" s="107" customFormat="1" ht="15" customHeight="1">
      <c r="A10" s="168" t="s">
        <v>129</v>
      </c>
      <c r="B10" s="109"/>
      <c r="C10" s="109"/>
      <c r="D10" s="299">
        <v>3.5</v>
      </c>
      <c r="E10" s="138" t="s">
        <v>132</v>
      </c>
      <c r="F10" s="116"/>
      <c r="G10" s="117"/>
      <c r="H10" s="109"/>
      <c r="I10" s="112"/>
      <c r="J10" s="112"/>
      <c r="K10" s="112"/>
      <c r="L10" s="112"/>
      <c r="M10" s="166"/>
      <c r="N10" s="174"/>
      <c r="R10" s="49"/>
      <c r="S10" s="55"/>
      <c r="T10" s="55"/>
      <c r="W10" s="132"/>
      <c r="X10" s="10"/>
      <c r="Y10" s="46"/>
      <c r="Z10" s="185"/>
      <c r="AB10" s="55"/>
      <c r="AC10" s="119"/>
      <c r="AD10" s="36"/>
      <c r="AE10" s="55"/>
      <c r="AF10" s="49"/>
    </row>
    <row r="11" spans="1:32" s="107" customFormat="1" ht="15" customHeight="1">
      <c r="A11" s="168" t="s">
        <v>6</v>
      </c>
      <c r="B11" s="109"/>
      <c r="C11" s="109"/>
      <c r="D11" s="299">
        <v>2.15</v>
      </c>
      <c r="E11" s="138" t="s">
        <v>132</v>
      </c>
      <c r="F11" s="116"/>
      <c r="G11" s="117"/>
      <c r="H11" s="109"/>
      <c r="I11" s="112"/>
      <c r="J11" s="112"/>
      <c r="K11" s="112"/>
      <c r="L11" s="112"/>
      <c r="M11" s="165"/>
      <c r="N11" s="174"/>
      <c r="R11" s="49"/>
      <c r="S11" s="118"/>
      <c r="T11" s="55"/>
      <c r="W11" s="132"/>
      <c r="X11" s="10"/>
      <c r="Y11" s="46"/>
      <c r="Z11" s="185"/>
      <c r="AB11" s="55"/>
      <c r="AC11" s="119"/>
      <c r="AD11" s="47"/>
      <c r="AE11" s="55"/>
      <c r="AF11" s="49"/>
    </row>
    <row r="12" spans="1:32" s="107" customFormat="1" ht="15" customHeight="1">
      <c r="A12" s="168" t="s">
        <v>111</v>
      </c>
      <c r="B12" s="109"/>
      <c r="C12" s="109"/>
      <c r="D12" s="299">
        <v>2</v>
      </c>
      <c r="E12" s="138" t="s">
        <v>132</v>
      </c>
      <c r="F12" s="116"/>
      <c r="G12" s="117"/>
      <c r="H12" s="109"/>
      <c r="I12" s="112"/>
      <c r="J12" s="112"/>
      <c r="K12" s="112"/>
      <c r="L12" s="112"/>
      <c r="M12" s="165"/>
      <c r="N12" s="174"/>
      <c r="R12" s="49"/>
      <c r="S12" s="55"/>
      <c r="T12" s="55"/>
      <c r="Z12" s="175"/>
      <c r="AB12" s="55"/>
      <c r="AC12" s="119"/>
      <c r="AD12" s="47"/>
      <c r="AE12" s="55"/>
      <c r="AF12" s="49"/>
    </row>
    <row r="13" spans="1:32" s="107" customFormat="1" ht="15" customHeight="1">
      <c r="A13" s="168" t="s">
        <v>7</v>
      </c>
      <c r="B13" s="109"/>
      <c r="C13" s="109"/>
      <c r="D13" s="299">
        <v>-0.85</v>
      </c>
      <c r="E13" s="138" t="s">
        <v>132</v>
      </c>
      <c r="F13" s="139"/>
      <c r="G13" s="117"/>
      <c r="H13" s="109"/>
      <c r="I13" s="112"/>
      <c r="J13" s="112"/>
      <c r="K13" s="112"/>
      <c r="L13" s="112"/>
      <c r="M13" s="166"/>
      <c r="N13" s="174"/>
      <c r="R13" s="49"/>
      <c r="S13" s="55"/>
      <c r="T13" s="55"/>
      <c r="W13" s="308"/>
      <c r="X13" s="308"/>
      <c r="Y13" s="308"/>
      <c r="Z13" s="309"/>
      <c r="AB13" s="55"/>
      <c r="AC13" s="55"/>
      <c r="AD13" s="41"/>
      <c r="AE13" s="55"/>
      <c r="AF13" s="49"/>
    </row>
    <row r="14" spans="1:32" s="107" customFormat="1" ht="15" customHeight="1">
      <c r="A14" s="168" t="s">
        <v>113</v>
      </c>
      <c r="B14" s="109"/>
      <c r="C14" s="109"/>
      <c r="D14" s="299">
        <v>-2.2400000000000002</v>
      </c>
      <c r="E14" s="138" t="s">
        <v>132</v>
      </c>
      <c r="F14" s="116"/>
      <c r="G14" s="117"/>
      <c r="H14" s="109"/>
      <c r="I14" s="112"/>
      <c r="J14" s="112"/>
      <c r="K14" s="112"/>
      <c r="L14" s="112"/>
      <c r="M14" s="166"/>
      <c r="N14" s="174"/>
      <c r="S14" s="55"/>
      <c r="T14" s="55"/>
      <c r="Z14" s="175"/>
      <c r="AB14" s="55"/>
      <c r="AC14" s="55"/>
      <c r="AD14" s="41"/>
      <c r="AE14" s="55"/>
      <c r="AF14" s="49"/>
    </row>
    <row r="15" spans="1:32" s="107" customFormat="1" ht="15" customHeight="1">
      <c r="A15" s="168" t="s">
        <v>114</v>
      </c>
      <c r="B15" s="109"/>
      <c r="C15" s="109"/>
      <c r="D15" s="299">
        <v>-2.7</v>
      </c>
      <c r="E15" s="138" t="s">
        <v>132</v>
      </c>
      <c r="F15" s="116"/>
      <c r="G15" s="117"/>
      <c r="H15" s="109"/>
      <c r="I15" s="112"/>
      <c r="J15" s="112"/>
      <c r="K15" s="112"/>
      <c r="L15" s="112"/>
      <c r="M15" s="166"/>
      <c r="N15" s="174"/>
      <c r="R15" s="49"/>
      <c r="S15" s="55"/>
      <c r="T15" s="55"/>
      <c r="W15" s="310"/>
      <c r="X15" s="311"/>
      <c r="Y15" s="311"/>
      <c r="Z15" s="312"/>
      <c r="AB15" s="55"/>
      <c r="AC15" s="55"/>
      <c r="AD15" s="48"/>
      <c r="AE15" s="55"/>
      <c r="AF15" s="55"/>
    </row>
    <row r="16" spans="1:32" s="107" customFormat="1" ht="15" customHeight="1">
      <c r="A16" s="168" t="s">
        <v>8</v>
      </c>
      <c r="B16" s="109"/>
      <c r="C16" s="109"/>
      <c r="D16" s="299">
        <v>-3.15</v>
      </c>
      <c r="E16" s="138" t="s">
        <v>132</v>
      </c>
      <c r="F16" s="116"/>
      <c r="G16" s="117"/>
      <c r="H16" s="109"/>
      <c r="I16" s="112"/>
      <c r="J16" s="112"/>
      <c r="K16" s="112"/>
      <c r="L16" s="112"/>
      <c r="M16" s="166"/>
      <c r="N16" s="174"/>
      <c r="R16" s="55"/>
      <c r="S16" s="55"/>
      <c r="T16" s="55"/>
      <c r="W16" s="132"/>
      <c r="X16" s="10"/>
      <c r="Y16" s="10"/>
      <c r="Z16" s="186"/>
      <c r="AB16" s="55"/>
      <c r="AC16" s="55"/>
      <c r="AD16" s="48"/>
      <c r="AE16" s="55"/>
      <c r="AF16" s="55"/>
    </row>
    <row r="17" spans="1:32" s="107" customFormat="1" ht="15" customHeight="1">
      <c r="A17" s="168"/>
      <c r="B17" s="109"/>
      <c r="C17" s="109"/>
      <c r="D17" s="106"/>
      <c r="E17" s="138"/>
      <c r="F17" s="116"/>
      <c r="G17" s="117"/>
      <c r="H17" s="109"/>
      <c r="I17" s="112"/>
      <c r="J17" s="112"/>
      <c r="K17" s="112"/>
      <c r="L17" s="112"/>
      <c r="M17" s="166"/>
      <c r="N17" s="174"/>
      <c r="R17" s="55"/>
      <c r="S17" s="55"/>
      <c r="T17" s="55"/>
      <c r="W17" s="310"/>
      <c r="X17" s="311"/>
      <c r="Y17" s="311"/>
      <c r="Z17" s="312"/>
    </row>
    <row r="18" spans="1:32" s="107" customFormat="1" ht="15" customHeight="1">
      <c r="A18" s="168" t="s">
        <v>313</v>
      </c>
      <c r="B18" s="108"/>
      <c r="C18" s="108"/>
      <c r="D18" s="299">
        <v>1.5</v>
      </c>
      <c r="E18" s="138" t="s">
        <v>131</v>
      </c>
      <c r="F18" s="116"/>
      <c r="G18" s="117"/>
      <c r="H18" s="109"/>
      <c r="I18" s="112"/>
      <c r="J18" s="112"/>
      <c r="K18" s="112"/>
      <c r="L18" s="112"/>
      <c r="M18" s="166"/>
      <c r="N18" s="174"/>
      <c r="S18" s="55"/>
      <c r="T18" s="55"/>
      <c r="W18" s="132"/>
      <c r="X18" s="10"/>
      <c r="Y18" s="10"/>
      <c r="Z18" s="186"/>
    </row>
    <row r="19" spans="1:32" s="107" customFormat="1" ht="15" customHeight="1">
      <c r="A19" s="168" t="s">
        <v>115</v>
      </c>
      <c r="B19" s="108"/>
      <c r="C19" s="108"/>
      <c r="D19" s="299">
        <v>17</v>
      </c>
      <c r="E19" s="138" t="s">
        <v>133</v>
      </c>
      <c r="F19" s="116"/>
      <c r="G19" s="117"/>
      <c r="H19" s="109"/>
      <c r="I19" s="112"/>
      <c r="J19" s="112"/>
      <c r="K19" s="112"/>
      <c r="L19" s="112"/>
      <c r="M19" s="166"/>
      <c r="N19" s="174"/>
      <c r="S19" s="55"/>
      <c r="T19" s="55"/>
      <c r="W19" s="132"/>
      <c r="X19" s="10"/>
      <c r="Y19" s="10"/>
      <c r="Z19" s="186"/>
    </row>
    <row r="20" spans="1:32" s="107" customFormat="1" ht="15" customHeight="1">
      <c r="A20" s="168" t="s">
        <v>116</v>
      </c>
      <c r="B20" s="108"/>
      <c r="C20" s="108"/>
      <c r="D20" s="299">
        <v>20</v>
      </c>
      <c r="E20" s="138" t="s">
        <v>133</v>
      </c>
      <c r="F20" s="116"/>
      <c r="G20" s="117"/>
      <c r="H20" s="109"/>
      <c r="I20" s="112"/>
      <c r="J20" s="112"/>
      <c r="K20" s="112"/>
      <c r="L20" s="112"/>
      <c r="M20" s="166"/>
      <c r="N20" s="174"/>
      <c r="S20" s="55"/>
      <c r="T20" s="55"/>
      <c r="W20" s="132"/>
      <c r="X20" s="10"/>
      <c r="Y20" s="10"/>
      <c r="Z20" s="186"/>
    </row>
    <row r="21" spans="1:32" s="107" customFormat="1" ht="15" customHeight="1">
      <c r="A21" s="169" t="s">
        <v>57</v>
      </c>
      <c r="B21" s="108"/>
      <c r="C21" s="108"/>
      <c r="D21" s="109"/>
      <c r="E21" s="109"/>
      <c r="F21" s="109"/>
      <c r="G21" s="109"/>
      <c r="H21" s="109"/>
      <c r="I21" s="112"/>
      <c r="J21" s="112"/>
      <c r="K21" s="112"/>
      <c r="L21" s="112"/>
      <c r="M21" s="166"/>
      <c r="N21" s="174"/>
      <c r="S21" s="55"/>
      <c r="T21" s="55"/>
      <c r="W21" s="132"/>
      <c r="X21" s="10"/>
      <c r="Y21" s="10"/>
      <c r="Z21" s="186"/>
    </row>
    <row r="22" spans="1:32" s="107" customFormat="1" ht="15" customHeight="1">
      <c r="A22" s="169" t="s">
        <v>128</v>
      </c>
      <c r="B22" s="108"/>
      <c r="C22" s="108"/>
      <c r="D22" s="109"/>
      <c r="E22" s="109"/>
      <c r="F22" s="109"/>
      <c r="G22" s="109"/>
      <c r="H22" s="109"/>
      <c r="I22" s="112"/>
      <c r="J22" s="112"/>
      <c r="K22" s="112"/>
      <c r="L22" s="112"/>
      <c r="M22" s="166"/>
      <c r="N22" s="174"/>
      <c r="S22" s="55"/>
      <c r="T22" s="55"/>
      <c r="W22" s="132"/>
      <c r="X22" s="10"/>
      <c r="Y22" s="10"/>
      <c r="Z22" s="186"/>
    </row>
    <row r="23" spans="1:32" s="107" customFormat="1" ht="15" customHeight="1">
      <c r="A23" s="169"/>
      <c r="B23" s="108"/>
      <c r="C23" s="108"/>
      <c r="D23" s="109"/>
      <c r="E23" s="109"/>
      <c r="F23" s="109"/>
      <c r="G23" s="109"/>
      <c r="H23" s="109"/>
      <c r="I23" s="112"/>
      <c r="J23" s="112"/>
      <c r="K23" s="112"/>
      <c r="L23" s="112"/>
      <c r="M23" s="166"/>
      <c r="N23" s="174"/>
      <c r="S23" s="55"/>
      <c r="T23" s="55"/>
      <c r="W23" s="132"/>
      <c r="X23" s="10"/>
      <c r="Y23" s="10"/>
      <c r="Z23" s="186"/>
    </row>
    <row r="24" spans="1:32" s="107" customFormat="1" ht="15" customHeight="1">
      <c r="A24" s="144" t="s">
        <v>290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61"/>
      <c r="N24" s="182"/>
      <c r="O24" s="55"/>
      <c r="P24" s="55"/>
      <c r="Q24" s="55"/>
      <c r="R24" s="55"/>
      <c r="S24" s="55"/>
      <c r="T24" s="55"/>
      <c r="Z24" s="175"/>
      <c r="AB24" s="55"/>
      <c r="AC24" s="55"/>
      <c r="AD24" s="36"/>
      <c r="AE24" s="55"/>
      <c r="AF24" s="49"/>
    </row>
    <row r="25" spans="1:32" s="107" customFormat="1" ht="15" customHeight="1">
      <c r="A25" s="170"/>
      <c r="B25" s="145"/>
      <c r="C25" s="145"/>
      <c r="D25" s="114" t="s">
        <v>134</v>
      </c>
      <c r="E25" s="105" t="s">
        <v>135</v>
      </c>
      <c r="F25" s="145"/>
      <c r="G25" s="145"/>
      <c r="H25" s="145"/>
      <c r="I25" s="145"/>
      <c r="J25" s="145"/>
      <c r="K25" s="145"/>
      <c r="L25" s="145"/>
      <c r="M25" s="166"/>
      <c r="N25" s="182"/>
      <c r="O25" s="55"/>
      <c r="P25" s="55"/>
      <c r="Q25" s="55"/>
      <c r="R25" s="55"/>
      <c r="S25" s="55"/>
      <c r="T25" s="55"/>
      <c r="Z25" s="175"/>
      <c r="AB25" s="55"/>
      <c r="AC25" s="55"/>
      <c r="AD25" s="36"/>
      <c r="AE25" s="55"/>
      <c r="AF25" s="49"/>
    </row>
    <row r="26" spans="1:32" s="107" customFormat="1" ht="15" customHeight="1">
      <c r="A26" s="164" t="s">
        <v>305</v>
      </c>
      <c r="B26" s="109"/>
      <c r="C26" s="109"/>
      <c r="D26" s="141">
        <f>D10-D16</f>
        <v>6.65</v>
      </c>
      <c r="E26" s="138" t="s">
        <v>142</v>
      </c>
      <c r="F26" s="111"/>
      <c r="G26" s="55"/>
      <c r="H26" s="55"/>
      <c r="I26" s="55"/>
      <c r="J26" s="112"/>
      <c r="K26" s="112"/>
      <c r="L26" s="112"/>
      <c r="M26" s="166"/>
      <c r="N26" s="187"/>
      <c r="O26" s="55"/>
      <c r="P26" s="55"/>
      <c r="Q26" s="55"/>
      <c r="R26" s="55"/>
      <c r="S26" s="55"/>
      <c r="T26" s="55"/>
      <c r="W26" s="10"/>
      <c r="X26" s="10"/>
      <c r="Y26" s="10"/>
      <c r="Z26" s="175"/>
    </row>
    <row r="27" spans="1:32" s="107" customFormat="1" ht="15" customHeight="1">
      <c r="A27" s="168" t="s">
        <v>107</v>
      </c>
      <c r="B27" s="108"/>
      <c r="C27" s="109"/>
      <c r="D27" s="142">
        <f>(D10-D16-D7)</f>
        <v>6.5500000000000007</v>
      </c>
      <c r="E27" s="138" t="s">
        <v>142</v>
      </c>
      <c r="F27" s="111"/>
      <c r="G27" s="55"/>
      <c r="H27" s="55"/>
      <c r="I27" s="55"/>
      <c r="J27" s="112"/>
      <c r="K27" s="112"/>
      <c r="L27" s="112"/>
      <c r="M27" s="166"/>
      <c r="N27" s="187"/>
      <c r="O27" s="55"/>
      <c r="P27" s="55"/>
      <c r="Q27" s="55"/>
      <c r="R27" s="55"/>
      <c r="S27" s="55"/>
      <c r="T27" s="55"/>
      <c r="W27" s="10"/>
      <c r="X27" s="10"/>
      <c r="Y27" s="10"/>
      <c r="Z27" s="175"/>
    </row>
    <row r="28" spans="1:32" s="107" customFormat="1" ht="15" customHeight="1">
      <c r="A28" s="168" t="s">
        <v>4</v>
      </c>
      <c r="B28" s="108"/>
      <c r="C28" s="109"/>
      <c r="D28" s="142">
        <f>D10-D11</f>
        <v>1.35</v>
      </c>
      <c r="E28" s="138" t="s">
        <v>142</v>
      </c>
      <c r="F28" s="111"/>
      <c r="G28" s="55"/>
      <c r="H28" s="55"/>
      <c r="I28" s="55"/>
      <c r="J28" s="112"/>
      <c r="K28" s="112"/>
      <c r="L28" s="112"/>
      <c r="M28" s="166"/>
      <c r="N28" s="187"/>
      <c r="O28" s="55"/>
      <c r="P28" s="55"/>
      <c r="Q28" s="55"/>
      <c r="R28" s="55"/>
      <c r="S28" s="55"/>
      <c r="T28" s="55"/>
      <c r="W28" s="10"/>
      <c r="X28" s="10"/>
      <c r="Y28" s="10"/>
      <c r="Z28" s="175"/>
    </row>
    <row r="29" spans="1:32" s="107" customFormat="1" ht="15" customHeight="1">
      <c r="A29" s="168" t="s">
        <v>110</v>
      </c>
      <c r="B29" s="108"/>
      <c r="C29" s="109"/>
      <c r="D29" s="142">
        <f>D28+0.5</f>
        <v>1.85</v>
      </c>
      <c r="E29" s="138" t="s">
        <v>142</v>
      </c>
      <c r="F29" s="111"/>
      <c r="G29" s="55"/>
      <c r="H29" s="55"/>
      <c r="I29" s="55"/>
      <c r="J29" s="112"/>
      <c r="K29" s="112"/>
      <c r="L29" s="112"/>
      <c r="M29" s="166"/>
      <c r="N29" s="187"/>
      <c r="O29" s="55"/>
      <c r="P29" s="55"/>
      <c r="Q29" s="55"/>
      <c r="R29" s="55"/>
      <c r="S29" s="55"/>
      <c r="T29" s="55"/>
      <c r="W29" s="10"/>
      <c r="X29" s="10"/>
      <c r="Y29" s="10"/>
      <c r="Z29" s="175"/>
    </row>
    <row r="30" spans="1:32" s="107" customFormat="1" ht="15" customHeight="1">
      <c r="A30" s="164" t="s">
        <v>39</v>
      </c>
      <c r="B30" s="109"/>
      <c r="C30" s="109"/>
      <c r="D30" s="142">
        <f>D10-D12</f>
        <v>1.5</v>
      </c>
      <c r="E30" s="138" t="s">
        <v>142</v>
      </c>
      <c r="F30" s="111"/>
      <c r="G30" s="55"/>
      <c r="H30" s="55"/>
      <c r="I30" s="55"/>
      <c r="J30" s="112"/>
      <c r="K30" s="112"/>
      <c r="L30" s="112"/>
      <c r="M30" s="166"/>
      <c r="N30" s="187"/>
      <c r="O30" s="55"/>
      <c r="P30" s="55"/>
      <c r="Q30" s="55"/>
      <c r="R30" s="55"/>
      <c r="S30" s="55"/>
      <c r="T30" s="55"/>
      <c r="W30" s="10"/>
      <c r="X30" s="10"/>
      <c r="Y30" s="10"/>
      <c r="Z30" s="175"/>
    </row>
    <row r="31" spans="1:32" s="107" customFormat="1" ht="15" customHeight="1">
      <c r="A31" s="164" t="s">
        <v>55</v>
      </c>
      <c r="B31" s="109"/>
      <c r="C31" s="109"/>
      <c r="D31" s="142">
        <f>D10-D14</f>
        <v>5.74</v>
      </c>
      <c r="E31" s="138" t="s">
        <v>142</v>
      </c>
      <c r="F31" s="111"/>
      <c r="G31" s="55"/>
      <c r="H31" s="55"/>
      <c r="I31" s="55"/>
      <c r="J31" s="112"/>
      <c r="K31" s="112"/>
      <c r="L31" s="112"/>
      <c r="M31" s="166"/>
      <c r="N31" s="187"/>
      <c r="O31" s="55"/>
      <c r="P31" s="55"/>
      <c r="Q31" s="55"/>
      <c r="R31" s="55"/>
      <c r="S31" s="55"/>
      <c r="T31" s="55"/>
      <c r="W31" s="10"/>
      <c r="X31" s="10"/>
      <c r="Y31" s="10"/>
      <c r="Z31" s="175"/>
    </row>
    <row r="32" spans="1:32" s="107" customFormat="1" ht="15" customHeight="1">
      <c r="A32" s="164" t="s">
        <v>33</v>
      </c>
      <c r="B32" s="109"/>
      <c r="C32" s="109"/>
      <c r="D32" s="142">
        <f>D14-D15</f>
        <v>0.45999999999999996</v>
      </c>
      <c r="E32" s="138" t="s">
        <v>142</v>
      </c>
      <c r="F32" s="111"/>
      <c r="G32" s="55"/>
      <c r="H32" s="55"/>
      <c r="I32" s="55"/>
      <c r="J32" s="112"/>
      <c r="K32" s="112"/>
      <c r="L32" s="112"/>
      <c r="M32" s="166"/>
      <c r="N32" s="187"/>
      <c r="O32" s="55"/>
      <c r="P32" s="55"/>
      <c r="Q32" s="55"/>
      <c r="R32" s="55"/>
      <c r="S32" s="55"/>
      <c r="T32" s="55"/>
      <c r="W32" s="10"/>
      <c r="X32" s="10"/>
      <c r="Y32" s="10"/>
      <c r="Z32" s="175"/>
    </row>
    <row r="33" spans="1:32" s="107" customFormat="1" ht="15" customHeight="1">
      <c r="A33" s="164"/>
      <c r="B33" s="109"/>
      <c r="C33" s="109"/>
      <c r="D33" s="116"/>
      <c r="E33" s="117"/>
      <c r="F33" s="111"/>
      <c r="G33" s="55"/>
      <c r="H33" s="55"/>
      <c r="I33" s="55"/>
      <c r="J33" s="112"/>
      <c r="K33" s="112"/>
      <c r="L33" s="112"/>
      <c r="M33" s="166"/>
      <c r="N33" s="187"/>
      <c r="O33" s="55"/>
      <c r="P33" s="55"/>
      <c r="Q33" s="55"/>
      <c r="R33" s="55"/>
      <c r="S33" s="55"/>
      <c r="T33" s="55"/>
      <c r="W33" s="10"/>
      <c r="X33" s="10"/>
      <c r="Y33" s="10"/>
      <c r="Z33" s="175"/>
    </row>
    <row r="34" spans="1:32" s="107" customFormat="1" ht="15" customHeight="1">
      <c r="A34" s="168"/>
      <c r="B34" s="108"/>
      <c r="C34" s="109"/>
      <c r="D34" s="141"/>
      <c r="E34" s="105"/>
      <c r="F34" s="111"/>
      <c r="G34" s="55"/>
      <c r="H34" s="55"/>
      <c r="I34" s="55"/>
      <c r="J34" s="112"/>
      <c r="K34" s="112"/>
      <c r="L34" s="112"/>
      <c r="M34" s="166"/>
      <c r="N34" s="187"/>
      <c r="O34" s="55"/>
      <c r="P34" s="55"/>
      <c r="Q34" s="55"/>
      <c r="R34" s="55"/>
      <c r="S34" s="55"/>
      <c r="T34" s="55"/>
      <c r="W34" s="10"/>
      <c r="X34" s="10"/>
      <c r="Y34" s="10"/>
      <c r="Z34" s="175"/>
    </row>
    <row r="35" spans="1:32" s="107" customFormat="1" ht="15" customHeight="1">
      <c r="A35" s="168" t="s">
        <v>112</v>
      </c>
      <c r="B35" s="108"/>
      <c r="C35" s="109"/>
      <c r="D35" s="143">
        <f>PI()*D18^2*(-D15+D14)*1000/D19</f>
        <v>191.26755273326094</v>
      </c>
      <c r="E35" s="105" t="s">
        <v>136</v>
      </c>
      <c r="F35" s="111"/>
      <c r="G35" s="55"/>
      <c r="H35" s="55"/>
      <c r="I35" s="55"/>
      <c r="J35" s="112"/>
      <c r="K35" s="112"/>
      <c r="L35" s="112"/>
      <c r="M35" s="166"/>
      <c r="N35" s="187"/>
      <c r="O35" s="55"/>
      <c r="P35" s="55"/>
      <c r="Q35" s="55"/>
      <c r="R35" s="55"/>
      <c r="S35" s="55"/>
      <c r="T35" s="55"/>
      <c r="W35" s="10"/>
      <c r="X35" s="10"/>
      <c r="Y35" s="10"/>
      <c r="Z35" s="175"/>
    </row>
    <row r="36" spans="1:32" s="107" customFormat="1" ht="15" customHeight="1">
      <c r="A36" s="168" t="s">
        <v>10</v>
      </c>
      <c r="B36" s="108"/>
      <c r="C36" s="109"/>
      <c r="D36" s="143">
        <f>PI()*D18^2*(-D15+D14)*1000/D20</f>
        <v>162.57741982327178</v>
      </c>
      <c r="E36" s="105" t="s">
        <v>136</v>
      </c>
      <c r="F36" s="111"/>
      <c r="G36" s="55"/>
      <c r="H36" s="55"/>
      <c r="I36" s="55"/>
      <c r="J36" s="112"/>
      <c r="K36" s="112"/>
      <c r="L36" s="112"/>
      <c r="M36" s="166"/>
      <c r="N36" s="187"/>
      <c r="O36" s="55"/>
      <c r="P36" s="55"/>
      <c r="Q36" s="55"/>
      <c r="R36" s="55"/>
      <c r="S36" s="55"/>
      <c r="T36" s="55"/>
      <c r="W36" s="10"/>
      <c r="X36" s="10"/>
      <c r="Y36" s="10"/>
      <c r="Z36" s="175"/>
    </row>
    <row r="37" spans="1:32" s="107" customFormat="1" ht="15" customHeight="1">
      <c r="A37" s="171" t="s">
        <v>139</v>
      </c>
      <c r="B37" s="109"/>
      <c r="C37" s="109"/>
      <c r="D37" s="109"/>
      <c r="E37" s="109"/>
      <c r="F37" s="111"/>
      <c r="G37" s="55"/>
      <c r="H37" s="55"/>
      <c r="I37" s="55"/>
      <c r="J37" s="112"/>
      <c r="K37" s="112"/>
      <c r="L37" s="112"/>
      <c r="M37" s="166"/>
      <c r="N37" s="187"/>
      <c r="O37" s="55"/>
      <c r="P37" s="55"/>
      <c r="Q37" s="55"/>
      <c r="R37" s="55"/>
      <c r="S37" s="55"/>
      <c r="T37" s="55"/>
      <c r="W37" s="10"/>
      <c r="X37" s="10"/>
      <c r="Y37" s="10"/>
      <c r="Z37" s="175"/>
    </row>
    <row r="38" spans="1:32" s="107" customFormat="1" ht="15" customHeight="1">
      <c r="A38" s="171" t="s">
        <v>140</v>
      </c>
      <c r="B38" s="109"/>
      <c r="C38" s="109"/>
      <c r="D38" s="109"/>
      <c r="E38" s="109"/>
      <c r="F38" s="111"/>
      <c r="G38" s="55"/>
      <c r="H38" s="55"/>
      <c r="I38" s="55"/>
      <c r="J38" s="112"/>
      <c r="K38" s="112"/>
      <c r="L38" s="112"/>
      <c r="M38" s="166"/>
      <c r="N38" s="187"/>
      <c r="O38" s="55"/>
      <c r="P38" s="55"/>
      <c r="Q38" s="55"/>
      <c r="R38" s="55"/>
      <c r="S38" s="55"/>
      <c r="T38" s="55"/>
      <c r="W38" s="10"/>
      <c r="X38" s="10"/>
      <c r="Y38" s="10"/>
      <c r="Z38" s="175"/>
    </row>
    <row r="39" spans="1:32" s="107" customFormat="1" ht="15" customHeight="1">
      <c r="A39" s="171" t="s">
        <v>291</v>
      </c>
      <c r="B39" s="109"/>
      <c r="C39" s="109"/>
      <c r="D39" s="109"/>
      <c r="E39" s="109"/>
      <c r="F39" s="111"/>
      <c r="G39" s="55"/>
      <c r="H39" s="55"/>
      <c r="I39" s="55"/>
      <c r="J39" s="112"/>
      <c r="K39" s="112"/>
      <c r="L39" s="112"/>
      <c r="M39" s="166"/>
      <c r="N39" s="187"/>
      <c r="O39" s="55"/>
      <c r="P39" s="55"/>
      <c r="Q39" s="55"/>
      <c r="R39" s="55"/>
      <c r="S39" s="55"/>
      <c r="T39" s="55"/>
      <c r="W39" s="10"/>
      <c r="X39" s="10"/>
      <c r="Y39" s="10"/>
      <c r="Z39" s="175"/>
    </row>
    <row r="40" spans="1:32" s="107" customFormat="1" ht="15" customHeight="1">
      <c r="A40" s="144" t="s">
        <v>141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61"/>
      <c r="N40" s="182"/>
      <c r="O40" s="55"/>
      <c r="P40" s="55"/>
      <c r="Q40" s="55"/>
      <c r="R40" s="55"/>
      <c r="S40" s="55"/>
      <c r="T40" s="55"/>
      <c r="Z40" s="175"/>
      <c r="AB40" s="55"/>
      <c r="AC40" s="55"/>
      <c r="AD40" s="36"/>
      <c r="AE40" s="55"/>
      <c r="AF40" s="49"/>
    </row>
    <row r="41" spans="1:32" s="109" customFormat="1" ht="15" customHeight="1">
      <c r="A41" s="164"/>
      <c r="D41" s="114" t="s">
        <v>134</v>
      </c>
      <c r="E41" s="105" t="s">
        <v>135</v>
      </c>
      <c r="F41" s="111" t="s">
        <v>30</v>
      </c>
      <c r="G41" s="108"/>
      <c r="H41" s="108"/>
      <c r="I41" s="108"/>
      <c r="J41" s="110"/>
      <c r="K41" s="110"/>
      <c r="L41" s="110"/>
      <c r="M41" s="172"/>
      <c r="N41" s="188"/>
      <c r="O41" s="108"/>
      <c r="P41" s="108"/>
      <c r="Q41" s="108"/>
      <c r="R41" s="108"/>
      <c r="S41" s="108"/>
      <c r="T41" s="108"/>
      <c r="W41" s="146"/>
      <c r="X41" s="146"/>
      <c r="Y41" s="146"/>
      <c r="Z41" s="189"/>
    </row>
    <row r="42" spans="1:32" s="109" customFormat="1" ht="15" customHeight="1">
      <c r="A42" s="304" t="s">
        <v>106</v>
      </c>
      <c r="B42" s="305"/>
      <c r="D42" s="295">
        <v>1.35</v>
      </c>
      <c r="E42" s="138" t="s">
        <v>142</v>
      </c>
      <c r="F42" s="298">
        <v>1</v>
      </c>
      <c r="G42" s="108"/>
      <c r="H42" s="108"/>
      <c r="I42" s="108"/>
      <c r="J42" s="110"/>
      <c r="K42" s="110"/>
      <c r="L42" s="110"/>
      <c r="M42" s="172"/>
      <c r="N42" s="188"/>
      <c r="O42" s="108"/>
      <c r="P42" s="108"/>
      <c r="Q42" s="108"/>
      <c r="R42" s="108"/>
      <c r="S42" s="108"/>
      <c r="T42" s="108"/>
      <c r="W42" s="146"/>
      <c r="X42" s="146"/>
      <c r="Y42" s="146"/>
      <c r="Z42" s="189"/>
    </row>
    <row r="43" spans="1:32" s="109" customFormat="1" ht="15" customHeight="1">
      <c r="A43" s="173" t="s">
        <v>38</v>
      </c>
      <c r="B43" s="147"/>
      <c r="D43" s="295">
        <v>1.5</v>
      </c>
      <c r="E43" s="138" t="s">
        <v>142</v>
      </c>
      <c r="F43" s="298">
        <v>0.9</v>
      </c>
      <c r="G43" s="108"/>
      <c r="H43" s="108"/>
      <c r="I43" s="108"/>
      <c r="J43" s="110"/>
      <c r="K43" s="110"/>
      <c r="L43" s="110"/>
      <c r="M43" s="172"/>
      <c r="N43" s="188"/>
      <c r="O43" s="108"/>
      <c r="P43" s="108"/>
      <c r="Q43" s="108"/>
      <c r="R43" s="108"/>
      <c r="S43" s="108"/>
      <c r="T43" s="108"/>
      <c r="W43" s="146"/>
      <c r="X43" s="146"/>
      <c r="Y43" s="146"/>
      <c r="Z43" s="189"/>
    </row>
    <row r="44" spans="1:32" s="109" customFormat="1" ht="15" customHeight="1">
      <c r="A44" s="173" t="s">
        <v>37</v>
      </c>
      <c r="B44" s="147"/>
      <c r="D44" s="295">
        <v>5.7</v>
      </c>
      <c r="E44" s="138" t="s">
        <v>142</v>
      </c>
      <c r="F44" s="298">
        <v>0.2</v>
      </c>
      <c r="G44" s="108"/>
      <c r="H44" s="108"/>
      <c r="I44" s="108"/>
      <c r="J44" s="110"/>
      <c r="K44" s="110"/>
      <c r="L44" s="110"/>
      <c r="M44" s="172"/>
      <c r="N44" s="188"/>
      <c r="O44" s="108"/>
      <c r="P44" s="108"/>
      <c r="Q44" s="108"/>
      <c r="R44" s="108"/>
      <c r="S44" s="108"/>
      <c r="T44" s="108"/>
      <c r="W44" s="146"/>
      <c r="X44" s="146"/>
      <c r="Y44" s="146"/>
      <c r="Z44" s="189"/>
    </row>
    <row r="45" spans="1:32" s="109" customFormat="1" ht="15" customHeight="1">
      <c r="A45" s="173" t="s">
        <v>36</v>
      </c>
      <c r="B45" s="147"/>
      <c r="D45" s="296">
        <v>5.8</v>
      </c>
      <c r="E45" s="138" t="s">
        <v>142</v>
      </c>
      <c r="F45" s="298">
        <v>0.15</v>
      </c>
      <c r="G45" s="108"/>
      <c r="H45" s="108"/>
      <c r="I45" s="108"/>
      <c r="J45" s="110"/>
      <c r="K45" s="110"/>
      <c r="L45" s="110"/>
      <c r="M45" s="172"/>
      <c r="N45" s="188"/>
      <c r="O45" s="108"/>
      <c r="P45" s="108"/>
      <c r="Q45" s="108"/>
      <c r="R45" s="108"/>
      <c r="S45" s="108"/>
      <c r="T45" s="108"/>
      <c r="W45" s="146"/>
      <c r="X45" s="146"/>
      <c r="Y45" s="146"/>
      <c r="Z45" s="189"/>
    </row>
    <row r="46" spans="1:32" s="109" customFormat="1" ht="15" customHeight="1">
      <c r="A46" s="173" t="s">
        <v>35</v>
      </c>
      <c r="B46" s="147"/>
      <c r="D46" s="296">
        <v>5.95</v>
      </c>
      <c r="E46" s="138" t="s">
        <v>142</v>
      </c>
      <c r="F46" s="298">
        <v>0.1</v>
      </c>
      <c r="G46" s="108"/>
      <c r="H46" s="108"/>
      <c r="I46" s="108"/>
      <c r="J46" s="110"/>
      <c r="K46" s="110"/>
      <c r="L46" s="110"/>
      <c r="M46" s="172"/>
      <c r="N46" s="188"/>
      <c r="O46" s="108"/>
      <c r="P46" s="108"/>
      <c r="Q46" s="108"/>
      <c r="R46" s="108"/>
      <c r="S46" s="108"/>
      <c r="T46" s="108"/>
      <c r="W46" s="146"/>
      <c r="X46" s="146"/>
      <c r="Y46" s="146"/>
      <c r="Z46" s="189"/>
    </row>
    <row r="47" spans="1:32" s="109" customFormat="1" ht="15" customHeight="1">
      <c r="A47" s="173" t="s">
        <v>34</v>
      </c>
      <c r="B47" s="147"/>
      <c r="D47" s="296">
        <v>6</v>
      </c>
      <c r="E47" s="138" t="s">
        <v>142</v>
      </c>
      <c r="F47" s="298">
        <v>7.0000000000000007E-2</v>
      </c>
      <c r="G47" s="108"/>
      <c r="H47" s="108"/>
      <c r="I47" s="108"/>
      <c r="J47" s="110"/>
      <c r="K47" s="110"/>
      <c r="L47" s="110"/>
      <c r="M47" s="172"/>
      <c r="N47" s="188"/>
      <c r="O47" s="108"/>
      <c r="P47" s="108"/>
      <c r="Q47" s="108"/>
      <c r="R47" s="108"/>
      <c r="S47" s="108"/>
      <c r="T47" s="108"/>
      <c r="W47" s="146"/>
      <c r="X47" s="146"/>
      <c r="Y47" s="146"/>
      <c r="Z47" s="189"/>
    </row>
    <row r="48" spans="1:32" s="109" customFormat="1" ht="15" customHeight="1">
      <c r="A48" s="164" t="s">
        <v>143</v>
      </c>
      <c r="B48" s="108"/>
      <c r="C48" s="108"/>
      <c r="D48" s="297" t="s">
        <v>144</v>
      </c>
      <c r="E48" s="105" t="s">
        <v>3</v>
      </c>
      <c r="F48" s="111"/>
      <c r="G48" s="108"/>
      <c r="H48" s="108"/>
      <c r="I48" s="108"/>
      <c r="J48" s="110"/>
      <c r="K48" s="110"/>
      <c r="L48" s="110"/>
      <c r="M48" s="172"/>
      <c r="N48" s="188"/>
      <c r="O48" s="108"/>
      <c r="P48" s="108"/>
      <c r="Q48" s="108"/>
      <c r="R48" s="108"/>
      <c r="S48" s="108"/>
      <c r="T48" s="108"/>
      <c r="W48" s="146"/>
      <c r="X48" s="146"/>
      <c r="Y48" s="146"/>
      <c r="Z48" s="189"/>
    </row>
    <row r="49" spans="1:26" s="107" customFormat="1" ht="15" customHeight="1">
      <c r="A49" s="174"/>
      <c r="B49" s="55"/>
      <c r="C49" s="55"/>
      <c r="D49" s="55"/>
      <c r="E49" s="55"/>
      <c r="F49" s="49"/>
      <c r="G49" s="55"/>
      <c r="H49" s="55"/>
      <c r="I49" s="55"/>
      <c r="J49" s="112"/>
      <c r="K49" s="112"/>
      <c r="L49" s="112"/>
      <c r="M49" s="166"/>
      <c r="N49" s="187"/>
      <c r="O49" s="55"/>
      <c r="P49" s="55"/>
      <c r="Q49" s="55"/>
      <c r="R49" s="55"/>
      <c r="S49" s="55"/>
      <c r="T49" s="55"/>
      <c r="W49" s="10"/>
      <c r="X49" s="10"/>
      <c r="Y49" s="10"/>
      <c r="Z49" s="175"/>
    </row>
    <row r="50" spans="1:26" s="107" customFormat="1" ht="15" customHeight="1">
      <c r="A50" s="144" t="s">
        <v>293</v>
      </c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61"/>
      <c r="N50" s="174"/>
      <c r="S50" s="55"/>
      <c r="T50" s="55"/>
      <c r="W50" s="10"/>
      <c r="X50" s="10"/>
      <c r="Y50" s="10"/>
      <c r="Z50" s="175"/>
    </row>
    <row r="51" spans="1:26" s="107" customFormat="1" ht="15" customHeight="1">
      <c r="A51" s="174"/>
      <c r="B51" s="55"/>
      <c r="C51" s="55"/>
      <c r="D51" s="55"/>
      <c r="E51" s="55"/>
      <c r="F51" s="49"/>
      <c r="G51" s="55"/>
      <c r="H51" s="134"/>
      <c r="I51" s="55"/>
      <c r="J51" s="55"/>
      <c r="K51" s="55"/>
      <c r="L51" s="55"/>
      <c r="M51" s="166"/>
      <c r="N51" s="182"/>
      <c r="O51" s="55"/>
      <c r="P51" s="55"/>
      <c r="Q51" s="55"/>
      <c r="R51" s="55"/>
      <c r="S51" s="55"/>
      <c r="T51" s="55"/>
      <c r="W51" s="10"/>
      <c r="X51" s="10"/>
      <c r="Y51" s="10"/>
      <c r="Z51" s="175"/>
    </row>
    <row r="52" spans="1:26" s="107" customFormat="1" ht="15" customHeight="1">
      <c r="A52" s="197" t="s">
        <v>294</v>
      </c>
      <c r="B52" s="55"/>
      <c r="M52" s="175"/>
      <c r="N52" s="174"/>
      <c r="S52" s="118"/>
      <c r="T52" s="55"/>
      <c r="W52" s="10"/>
      <c r="X52" s="10"/>
      <c r="Y52" s="10"/>
      <c r="Z52" s="175"/>
    </row>
    <row r="53" spans="1:26" s="107" customFormat="1" ht="15" customHeight="1">
      <c r="A53" s="92" t="s">
        <v>80</v>
      </c>
      <c r="B53" s="93" t="s">
        <v>295</v>
      </c>
      <c r="C53" s="93" t="s">
        <v>297</v>
      </c>
      <c r="D53" s="93" t="s">
        <v>62</v>
      </c>
      <c r="E53" s="195"/>
      <c r="M53" s="175"/>
      <c r="N53" s="174"/>
      <c r="S53" s="55"/>
      <c r="T53" s="55"/>
      <c r="X53" s="10"/>
      <c r="Y53" s="10"/>
      <c r="Z53" s="175"/>
    </row>
    <row r="54" spans="1:26" s="107" customFormat="1" ht="15" customHeight="1">
      <c r="A54" s="92" t="s">
        <v>82</v>
      </c>
      <c r="B54" s="93" t="s">
        <v>68</v>
      </c>
      <c r="C54" s="93" t="s">
        <v>65</v>
      </c>
      <c r="D54" s="93" t="s">
        <v>296</v>
      </c>
      <c r="E54" s="195"/>
      <c r="M54" s="175"/>
      <c r="N54" s="174"/>
      <c r="S54" s="55"/>
      <c r="T54" s="55"/>
      <c r="W54" s="10"/>
      <c r="X54" s="10"/>
      <c r="Y54" s="10"/>
      <c r="Z54" s="175"/>
    </row>
    <row r="55" spans="1:26" s="107" customFormat="1" ht="15" customHeight="1">
      <c r="A55" s="92"/>
      <c r="B55" s="294">
        <v>1</v>
      </c>
      <c r="C55" s="294">
        <v>1000</v>
      </c>
      <c r="D55" s="94">
        <f>PI()*((C55/2/1000)^2)*B55</f>
        <v>0.78539816339744828</v>
      </c>
      <c r="E55" s="272"/>
      <c r="M55" s="175"/>
      <c r="N55" s="174"/>
      <c r="S55" s="55"/>
      <c r="T55" s="55"/>
      <c r="W55" s="10"/>
      <c r="X55" s="10"/>
      <c r="Y55" s="10"/>
      <c r="Z55" s="175"/>
    </row>
    <row r="56" spans="1:26" s="107" customFormat="1" ht="15" customHeight="1">
      <c r="A56" s="174"/>
      <c r="B56" s="55"/>
      <c r="M56" s="175"/>
      <c r="N56" s="174"/>
      <c r="S56" s="118"/>
      <c r="T56" s="55"/>
      <c r="W56" s="10"/>
      <c r="X56" s="10"/>
      <c r="Y56" s="10"/>
      <c r="Z56" s="175"/>
    </row>
    <row r="57" spans="1:26" s="107" customFormat="1" ht="15" customHeight="1">
      <c r="A57" s="174"/>
      <c r="B57" s="55"/>
      <c r="M57" s="175"/>
      <c r="N57" s="174"/>
      <c r="S57" s="55"/>
      <c r="T57" s="55"/>
      <c r="W57" s="10"/>
      <c r="X57" s="10"/>
      <c r="Y57" s="10"/>
      <c r="Z57" s="175"/>
    </row>
    <row r="58" spans="1:26" s="107" customFormat="1" ht="15" customHeight="1">
      <c r="A58" s="174"/>
      <c r="B58" s="55"/>
      <c r="M58" s="175"/>
      <c r="N58" s="174"/>
      <c r="S58" s="55"/>
      <c r="T58" s="55"/>
      <c r="W58" s="10"/>
      <c r="X58" s="10"/>
      <c r="Y58" s="10"/>
      <c r="Z58" s="175"/>
    </row>
    <row r="59" spans="1:26" s="8" customFormat="1" ht="15" customHeight="1">
      <c r="A59" s="176"/>
      <c r="B59" s="31"/>
      <c r="M59" s="177"/>
      <c r="N59" s="176"/>
      <c r="S59" s="11"/>
      <c r="T59" s="30"/>
      <c r="W59" s="10"/>
      <c r="X59" s="10"/>
      <c r="Y59" s="10"/>
      <c r="Z59" s="177"/>
    </row>
    <row r="60" spans="1:26" s="8" customFormat="1" ht="15" customHeight="1">
      <c r="A60" s="176"/>
      <c r="B60" s="31"/>
      <c r="M60" s="177"/>
      <c r="N60" s="176"/>
      <c r="S60" s="11"/>
      <c r="T60" s="30"/>
      <c r="W60" s="10"/>
      <c r="X60" s="10"/>
      <c r="Y60" s="10"/>
      <c r="Z60" s="177"/>
    </row>
    <row r="61" spans="1:26" s="8" customFormat="1" ht="15" customHeight="1">
      <c r="A61" s="176"/>
      <c r="B61" s="31"/>
      <c r="M61" s="177"/>
      <c r="N61" s="176"/>
      <c r="S61" s="11"/>
      <c r="T61" s="30"/>
      <c r="W61" s="10"/>
      <c r="X61" s="10"/>
      <c r="Y61" s="10"/>
      <c r="Z61" s="177"/>
    </row>
    <row r="62" spans="1:26" s="8" customFormat="1" ht="15" customHeight="1">
      <c r="A62" s="176"/>
      <c r="B62" s="31"/>
      <c r="M62" s="177"/>
      <c r="N62" s="176"/>
      <c r="S62" s="11"/>
      <c r="T62" s="30"/>
      <c r="W62" s="10"/>
      <c r="X62" s="10"/>
      <c r="Y62" s="10"/>
      <c r="Z62" s="177"/>
    </row>
    <row r="63" spans="1:26" s="8" customFormat="1" ht="15" customHeight="1">
      <c r="A63" s="176"/>
      <c r="B63" s="31"/>
      <c r="M63" s="177"/>
      <c r="N63" s="176"/>
      <c r="S63" s="11"/>
      <c r="T63" s="30"/>
      <c r="W63" s="10"/>
      <c r="X63" s="10"/>
      <c r="Y63" s="10"/>
      <c r="Z63" s="177"/>
    </row>
    <row r="64" spans="1:26" s="8" customFormat="1" ht="15" customHeight="1">
      <c r="A64" s="176"/>
      <c r="B64" s="31"/>
      <c r="M64" s="177"/>
      <c r="N64" s="176"/>
      <c r="S64" s="29"/>
      <c r="T64" s="30"/>
      <c r="W64" s="10"/>
      <c r="X64" s="10"/>
      <c r="Y64" s="10"/>
      <c r="Z64" s="177"/>
    </row>
    <row r="65" spans="1:26" s="8" customFormat="1" ht="15" customHeight="1">
      <c r="A65" s="176"/>
      <c r="B65" s="31"/>
      <c r="M65" s="177"/>
      <c r="N65" s="176"/>
      <c r="S65" s="11"/>
      <c r="T65" s="30"/>
      <c r="W65" s="12"/>
      <c r="X65" s="10"/>
      <c r="Y65" s="10"/>
      <c r="Z65" s="177"/>
    </row>
    <row r="66" spans="1:26" s="8" customFormat="1" ht="15" customHeight="1">
      <c r="A66" s="176"/>
      <c r="B66" s="31"/>
      <c r="M66" s="177"/>
      <c r="N66" s="176"/>
      <c r="S66" s="11"/>
      <c r="T66" s="30"/>
      <c r="W66" s="12"/>
      <c r="X66" s="10"/>
      <c r="Y66" s="10"/>
      <c r="Z66" s="177"/>
    </row>
    <row r="67" spans="1:26" s="8" customFormat="1" ht="15" customHeight="1">
      <c r="A67" s="176"/>
      <c r="B67" s="31"/>
      <c r="M67" s="177"/>
      <c r="N67" s="176"/>
      <c r="S67" s="65"/>
      <c r="T67" s="30"/>
      <c r="W67" s="12"/>
      <c r="X67" s="10"/>
      <c r="Y67" s="10"/>
      <c r="Z67" s="177"/>
    </row>
    <row r="68" spans="1:26" s="8" customFormat="1" ht="15" customHeight="1">
      <c r="A68" s="176"/>
      <c r="B68" s="31"/>
      <c r="M68" s="177"/>
      <c r="N68" s="176"/>
      <c r="S68" s="39"/>
      <c r="T68" s="30"/>
      <c r="W68" s="12"/>
      <c r="X68" s="10"/>
      <c r="Y68" s="10"/>
      <c r="Z68" s="177"/>
    </row>
    <row r="69" spans="1:26" s="8" customFormat="1" ht="15" customHeight="1">
      <c r="A69" s="176"/>
      <c r="B69" s="31"/>
      <c r="M69" s="177"/>
      <c r="N69" s="176"/>
      <c r="S69" s="39"/>
      <c r="T69" s="30"/>
      <c r="W69" s="12"/>
      <c r="X69" s="10"/>
      <c r="Y69" s="10"/>
      <c r="Z69" s="177"/>
    </row>
    <row r="70" spans="1:26" s="8" customFormat="1" ht="15" customHeight="1">
      <c r="A70" s="176"/>
      <c r="B70" s="31"/>
      <c r="M70" s="177"/>
      <c r="N70" s="176"/>
      <c r="S70" s="68"/>
      <c r="T70" s="30"/>
      <c r="W70" s="12"/>
      <c r="X70" s="10"/>
      <c r="Y70" s="10"/>
      <c r="Z70" s="177"/>
    </row>
    <row r="71" spans="1:26" s="8" customFormat="1" ht="15" customHeight="1">
      <c r="A71" s="176"/>
      <c r="B71" s="31"/>
      <c r="M71" s="177"/>
      <c r="N71" s="176"/>
      <c r="S71" s="68"/>
      <c r="T71" s="30"/>
      <c r="W71" s="12"/>
      <c r="X71" s="10"/>
      <c r="Y71" s="10"/>
      <c r="Z71" s="177"/>
    </row>
    <row r="72" spans="1:26" s="8" customFormat="1" ht="15" customHeight="1">
      <c r="A72" s="176"/>
      <c r="B72" s="31"/>
      <c r="M72" s="177"/>
      <c r="N72" s="176"/>
      <c r="S72" s="68"/>
      <c r="T72" s="30"/>
      <c r="W72" s="12"/>
      <c r="X72" s="10"/>
      <c r="Y72" s="10"/>
      <c r="Z72" s="177"/>
    </row>
    <row r="73" spans="1:26" s="8" customFormat="1" ht="15" customHeight="1" thickBot="1">
      <c r="A73" s="178"/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1"/>
      <c r="N73" s="178"/>
      <c r="O73" s="180"/>
      <c r="P73" s="180"/>
      <c r="Q73" s="180"/>
      <c r="R73" s="180"/>
      <c r="S73" s="190"/>
      <c r="T73" s="191"/>
      <c r="U73" s="180"/>
      <c r="V73" s="180"/>
      <c r="W73" s="192"/>
      <c r="X73" s="193"/>
      <c r="Y73" s="193"/>
      <c r="Z73" s="181"/>
    </row>
    <row r="74" spans="1:26" s="8" customFormat="1" ht="15" customHeight="1">
      <c r="B74" s="31"/>
      <c r="S74" s="68"/>
      <c r="T74" s="30"/>
      <c r="W74" s="12"/>
      <c r="X74" s="10"/>
      <c r="Y74" s="10"/>
    </row>
    <row r="75" spans="1:26" s="8" customFormat="1" ht="15" customHeight="1">
      <c r="B75" s="31"/>
      <c r="S75" s="68"/>
      <c r="T75" s="30"/>
      <c r="W75" s="12"/>
      <c r="X75" s="10"/>
      <c r="Y75" s="10"/>
    </row>
    <row r="76" spans="1:26" s="8" customFormat="1" ht="15" customHeight="1">
      <c r="B76" s="31"/>
      <c r="S76" s="68"/>
      <c r="T76" s="30"/>
      <c r="W76" s="12"/>
      <c r="X76" s="10"/>
      <c r="Y76" s="10"/>
    </row>
    <row r="77" spans="1:26" s="8" customFormat="1" ht="15" customHeight="1">
      <c r="B77" s="31"/>
      <c r="S77" s="68"/>
      <c r="T77" s="30"/>
      <c r="W77" s="12"/>
      <c r="X77" s="10"/>
      <c r="Y77" s="10"/>
    </row>
    <row r="78" spans="1:26" s="8" customFormat="1" ht="15" customHeight="1">
      <c r="B78" s="31"/>
      <c r="S78" s="68"/>
      <c r="T78" s="30"/>
      <c r="W78" s="12"/>
      <c r="X78" s="10"/>
      <c r="Y78" s="10"/>
    </row>
    <row r="79" spans="1:26" s="8" customFormat="1" ht="15" customHeight="1">
      <c r="B79" s="31"/>
      <c r="S79" s="68"/>
      <c r="T79" s="30"/>
      <c r="W79" s="12"/>
      <c r="X79" s="10"/>
      <c r="Y79" s="10"/>
    </row>
    <row r="80" spans="1:26" s="8" customFormat="1" ht="15" customHeight="1">
      <c r="B80" s="31"/>
      <c r="S80" s="68"/>
      <c r="T80" s="30"/>
      <c r="W80" s="10"/>
      <c r="X80" s="10"/>
      <c r="Y80" s="10"/>
    </row>
    <row r="81" spans="1:16154" s="8" customFormat="1" ht="15" customHeight="1">
      <c r="B81" s="31"/>
      <c r="S81" s="11"/>
      <c r="T81" s="30"/>
      <c r="W81" s="10"/>
      <c r="X81" s="10"/>
      <c r="Y81" s="10"/>
    </row>
    <row r="82" spans="1:16154" s="8" customFormat="1" ht="15" customHeight="1">
      <c r="B82" s="31"/>
      <c r="C82" s="31"/>
      <c r="D82" s="31"/>
      <c r="E82" s="31"/>
      <c r="F82" s="35"/>
      <c r="G82" s="34"/>
      <c r="H82" s="35"/>
      <c r="I82" s="31"/>
      <c r="J82" s="31"/>
      <c r="K82" s="31"/>
      <c r="L82" s="31"/>
      <c r="M82" s="29"/>
      <c r="N82" s="29"/>
      <c r="O82" s="29"/>
      <c r="P82" s="29"/>
      <c r="Q82" s="29"/>
      <c r="R82" s="29"/>
      <c r="S82" s="29"/>
      <c r="T82" s="29"/>
      <c r="W82" s="10"/>
      <c r="X82" s="10"/>
      <c r="Y82" s="10"/>
    </row>
    <row r="83" spans="1:16154" s="8" customFormat="1" ht="15" customHeight="1">
      <c r="G83" s="43"/>
      <c r="H83" s="44"/>
      <c r="M83" s="40"/>
      <c r="N83" s="40"/>
      <c r="O83" s="40"/>
      <c r="P83" s="40"/>
      <c r="Q83" s="40"/>
      <c r="R83" s="40"/>
      <c r="S83" s="40"/>
      <c r="T83" s="40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5"/>
      <c r="B87" s="303" t="s">
        <v>56</v>
      </c>
      <c r="C87" s="303"/>
      <c r="D87" s="303"/>
      <c r="E87" s="303"/>
      <c r="F87" s="303"/>
      <c r="G87" s="55"/>
      <c r="H87" s="55"/>
      <c r="I87" s="55"/>
      <c r="J87" s="55"/>
      <c r="K87" s="127"/>
      <c r="L87" s="303" t="s">
        <v>11</v>
      </c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5"/>
      <c r="B88" s="122" t="s">
        <v>117</v>
      </c>
      <c r="C88" s="55"/>
      <c r="D88" s="47"/>
      <c r="E88" s="51">
        <f>(D10-D16-D7)</f>
        <v>6.5500000000000007</v>
      </c>
      <c r="F88" s="55" t="s">
        <v>9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5"/>
      <c r="B89" s="122" t="s">
        <v>118</v>
      </c>
      <c r="C89" s="107"/>
      <c r="D89" s="107"/>
      <c r="E89" s="121">
        <f>(D11-D16-D7)</f>
        <v>5.2</v>
      </c>
      <c r="F89" s="55"/>
      <c r="G89" s="55"/>
      <c r="H89" s="55"/>
      <c r="I89" s="55"/>
      <c r="J89" s="55"/>
      <c r="K89" s="127"/>
      <c r="L89" s="55" t="s">
        <v>13</v>
      </c>
      <c r="M89" s="55"/>
      <c r="N89" s="45">
        <f>E93</f>
        <v>6.4312500000000004</v>
      </c>
      <c r="O89" s="49" t="s">
        <v>9</v>
      </c>
      <c r="P89" s="55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5"/>
      <c r="B90" s="122" t="s">
        <v>119</v>
      </c>
      <c r="C90" s="107"/>
      <c r="D90" s="107"/>
      <c r="E90" s="121">
        <f>(E89 * 1.2)</f>
        <v>6.24</v>
      </c>
      <c r="F90" s="55"/>
      <c r="G90" s="55"/>
      <c r="H90" s="55"/>
      <c r="I90" s="55"/>
      <c r="J90" s="55"/>
      <c r="K90" s="127"/>
      <c r="L90" s="55"/>
      <c r="M90" s="55"/>
      <c r="N90" s="51"/>
      <c r="O90" s="55"/>
      <c r="P90" s="5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5"/>
      <c r="B91" s="107"/>
      <c r="C91" s="107"/>
      <c r="D91" s="107"/>
      <c r="E91" s="107"/>
      <c r="F91" s="107"/>
      <c r="G91" s="55"/>
      <c r="H91" s="55"/>
      <c r="I91" s="55"/>
      <c r="J91" s="55"/>
      <c r="K91" s="55"/>
      <c r="L91" s="127" t="s">
        <v>15</v>
      </c>
      <c r="M91" s="55"/>
      <c r="N91" s="41">
        <f>N89-D28</f>
        <v>5.0812500000000007</v>
      </c>
      <c r="O91" s="49" t="s">
        <v>9</v>
      </c>
      <c r="P91" s="55"/>
    </row>
    <row r="92" spans="1:16154" ht="15" customHeight="1">
      <c r="A92" s="55"/>
      <c r="B92" s="107"/>
      <c r="C92" s="107"/>
      <c r="D92" s="107"/>
      <c r="E92" s="107"/>
      <c r="F92" s="107"/>
      <c r="G92" s="55"/>
      <c r="H92" s="55"/>
      <c r="I92" s="55"/>
      <c r="J92" s="55"/>
      <c r="K92" s="127"/>
      <c r="L92" s="55"/>
      <c r="M92" s="127"/>
      <c r="N92" s="55"/>
      <c r="O92" s="55"/>
      <c r="P92" s="55"/>
    </row>
    <row r="93" spans="1:16154" ht="15" customHeight="1">
      <c r="A93" s="55"/>
      <c r="B93" s="127" t="s">
        <v>12</v>
      </c>
      <c r="C93" s="55"/>
      <c r="D93" s="55"/>
      <c r="E93" s="41">
        <f>(D10-D15)+(E97/10)</f>
        <v>6.4312500000000004</v>
      </c>
      <c r="F93" s="55" t="s">
        <v>9</v>
      </c>
      <c r="G93" s="55"/>
      <c r="H93" s="55"/>
      <c r="I93" s="55"/>
      <c r="J93" s="55"/>
      <c r="K93" s="49"/>
      <c r="L93" s="127" t="s">
        <v>15</v>
      </c>
      <c r="M93" s="55"/>
      <c r="N93" s="45">
        <f>(16/10*(N91))+4</f>
        <v>12.13</v>
      </c>
      <c r="O93" s="49" t="s">
        <v>16</v>
      </c>
      <c r="P93" s="122"/>
    </row>
    <row r="94" spans="1:16154" ht="15" customHeight="1">
      <c r="A94" s="31"/>
      <c r="B94" s="33" t="s">
        <v>14</v>
      </c>
      <c r="C94" s="31"/>
      <c r="D94" s="31"/>
      <c r="E94" s="41">
        <f>E93-D28</f>
        <v>5.0812500000000007</v>
      </c>
      <c r="F94" s="39" t="s">
        <v>9</v>
      </c>
      <c r="G94" s="31"/>
      <c r="H94" s="31"/>
      <c r="I94" s="31"/>
      <c r="J94" s="31"/>
      <c r="K94" s="11"/>
      <c r="L94" s="52"/>
      <c r="M94" s="52"/>
      <c r="N94" s="53"/>
      <c r="O94" s="52"/>
      <c r="P94" s="40"/>
    </row>
    <row r="95" spans="1:16154" s="8" customFormat="1" ht="15" customHeight="1">
      <c r="A95" s="31"/>
      <c r="B95" s="33" t="s">
        <v>14</v>
      </c>
      <c r="C95" s="34"/>
      <c r="D95" s="31"/>
      <c r="E95" s="45">
        <f>(16/10*(E94))+4</f>
        <v>12.13</v>
      </c>
      <c r="F95" s="39" t="s">
        <v>16</v>
      </c>
      <c r="G95" s="31"/>
      <c r="H95" s="31"/>
      <c r="I95" s="31"/>
      <c r="J95" s="31"/>
      <c r="K95" s="11"/>
      <c r="L95" s="33" t="s">
        <v>18</v>
      </c>
      <c r="M95" s="29"/>
      <c r="N95" s="54">
        <f>(100/N91)*(N91-E94)</f>
        <v>0</v>
      </c>
      <c r="O95" s="50" t="s">
        <v>3</v>
      </c>
      <c r="P95" s="39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31"/>
      <c r="B96" s="31"/>
      <c r="C96" s="31"/>
      <c r="D96" s="31"/>
      <c r="E96" s="55"/>
      <c r="F96" s="39"/>
      <c r="G96" s="56"/>
      <c r="H96" s="31"/>
      <c r="I96" s="31"/>
      <c r="J96" s="31"/>
      <c r="K96" s="11"/>
      <c r="L96" s="52"/>
      <c r="M96" s="52"/>
      <c r="N96" s="40"/>
      <c r="O96" s="52"/>
      <c r="P96" s="52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31"/>
      <c r="B97" s="33" t="s">
        <v>17</v>
      </c>
      <c r="C97" s="31"/>
      <c r="D97" s="31"/>
      <c r="E97" s="41">
        <f>((D13-D15)/8)*10</f>
        <v>2.3125</v>
      </c>
      <c r="F97" s="39" t="s">
        <v>9</v>
      </c>
      <c r="G97" s="56"/>
      <c r="H97" s="31"/>
      <c r="I97" s="31"/>
      <c r="J97" s="31"/>
      <c r="K97" s="11"/>
      <c r="L97" s="29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31"/>
      <c r="B98" s="31"/>
      <c r="C98" s="31"/>
      <c r="D98" s="31"/>
      <c r="E98" s="55"/>
      <c r="F98" s="39"/>
      <c r="G98" s="56"/>
      <c r="H98" s="31"/>
      <c r="I98" s="31"/>
      <c r="J98" s="31"/>
      <c r="K98" s="11"/>
      <c r="L98" s="29"/>
      <c r="M98" s="57"/>
      <c r="N98" s="57" t="s">
        <v>19</v>
      </c>
      <c r="O98" s="11"/>
      <c r="P98" s="57" t="s">
        <v>20</v>
      </c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31"/>
      <c r="B99" s="33" t="s">
        <v>17</v>
      </c>
      <c r="C99" s="29"/>
      <c r="D99" s="31"/>
      <c r="E99" s="54">
        <f>(100/E94)*E97</f>
        <v>45.510455104551035</v>
      </c>
      <c r="F99" s="39" t="s">
        <v>3</v>
      </c>
      <c r="G99" s="56"/>
      <c r="H99" s="31"/>
      <c r="I99" s="31"/>
      <c r="J99" s="31"/>
      <c r="K99" s="29"/>
      <c r="L99" s="29"/>
      <c r="M99" s="57"/>
      <c r="N99" s="58" t="s">
        <v>3</v>
      </c>
      <c r="O99" s="39"/>
      <c r="P99" s="58" t="s">
        <v>3</v>
      </c>
    </row>
    <row r="100" spans="1:16154" ht="15" customHeight="1">
      <c r="A100" s="31"/>
      <c r="B100" s="31"/>
      <c r="C100" s="31"/>
      <c r="D100" s="31"/>
      <c r="E100" s="31"/>
      <c r="F100" s="35"/>
      <c r="G100" s="56"/>
      <c r="H100" s="31"/>
      <c r="I100" s="31"/>
      <c r="J100" s="31"/>
      <c r="K100" s="11"/>
      <c r="L100" s="29"/>
      <c r="M100" s="57"/>
      <c r="N100" s="57"/>
      <c r="O100" s="39"/>
      <c r="P100" s="39"/>
    </row>
    <row r="101" spans="1:16154" ht="15" customHeight="1">
      <c r="A101" s="31"/>
      <c r="B101" s="59" t="s">
        <v>120</v>
      </c>
      <c r="C101" s="31"/>
      <c r="D101" s="42"/>
      <c r="E101" s="41">
        <f>D15+(E97*90%)</f>
        <v>-0.61874999999999991</v>
      </c>
      <c r="F101" s="37" t="s">
        <v>5</v>
      </c>
      <c r="G101" s="31"/>
      <c r="H101" s="31"/>
      <c r="I101" s="31"/>
      <c r="J101" s="31"/>
      <c r="K101" s="11"/>
      <c r="L101" s="59" t="s">
        <v>21</v>
      </c>
      <c r="M101" s="60"/>
      <c r="N101" s="54">
        <f>(100/N$91)*((N$89-E$93)+(E101-E$115))</f>
        <v>45.510455104551049</v>
      </c>
      <c r="O101" s="61"/>
      <c r="P101" s="62">
        <f>(ROUND((N101*2),0))/2</f>
        <v>45.5</v>
      </c>
    </row>
    <row r="102" spans="1:16154" ht="15" customHeight="1">
      <c r="A102" s="31"/>
      <c r="B102" s="31"/>
      <c r="C102" s="31"/>
      <c r="D102" s="42"/>
      <c r="E102" s="49"/>
      <c r="F102" s="63"/>
      <c r="G102" s="31"/>
      <c r="H102" s="31"/>
      <c r="I102" s="31"/>
      <c r="J102" s="31"/>
      <c r="K102" s="11"/>
      <c r="L102" s="31"/>
      <c r="M102" s="60"/>
      <c r="N102" s="54"/>
      <c r="O102" s="61"/>
      <c r="P102" s="64"/>
    </row>
    <row r="103" spans="1:16154" ht="15" customHeight="1">
      <c r="A103" s="31"/>
      <c r="B103" s="59" t="s">
        <v>121</v>
      </c>
      <c r="C103" s="31"/>
      <c r="D103" s="42"/>
      <c r="E103" s="41">
        <f>D15+(E97*80%)</f>
        <v>-0.85000000000000009</v>
      </c>
      <c r="F103" s="37" t="s">
        <v>5</v>
      </c>
      <c r="G103" s="31"/>
      <c r="H103" s="31"/>
      <c r="I103" s="31"/>
      <c r="J103" s="31"/>
      <c r="K103" s="11"/>
      <c r="L103" s="59" t="s">
        <v>22</v>
      </c>
      <c r="M103" s="60"/>
      <c r="N103" s="54">
        <f>(100/N$91)*((N$89-E$93)+(E103-E$115))</f>
        <v>40.959409594095938</v>
      </c>
      <c r="O103" s="61"/>
      <c r="P103" s="62">
        <f>(ROUND((N103*2),0))/2</f>
        <v>41</v>
      </c>
    </row>
    <row r="104" spans="1:16154" ht="15" customHeight="1">
      <c r="A104" s="31"/>
      <c r="B104" s="35"/>
      <c r="C104" s="31"/>
      <c r="D104" s="42"/>
      <c r="E104" s="66"/>
      <c r="F104" s="67"/>
      <c r="G104" s="31"/>
      <c r="H104" s="31"/>
      <c r="I104" s="31"/>
      <c r="J104" s="31"/>
      <c r="K104" s="11"/>
      <c r="L104" s="35"/>
      <c r="M104" s="60"/>
      <c r="N104" s="54"/>
      <c r="O104" s="61"/>
      <c r="P104" s="64"/>
    </row>
    <row r="105" spans="1:16154" ht="15" customHeight="1">
      <c r="A105" s="31"/>
      <c r="B105" s="59" t="s">
        <v>122</v>
      </c>
      <c r="C105" s="31"/>
      <c r="D105" s="42"/>
      <c r="E105" s="41">
        <f>D15+(E97*70%)</f>
        <v>-1.0812500000000003</v>
      </c>
      <c r="F105" s="37" t="s">
        <v>5</v>
      </c>
      <c r="G105" s="31"/>
      <c r="H105" s="31"/>
      <c r="I105" s="31"/>
      <c r="J105" s="31"/>
      <c r="K105" s="32"/>
      <c r="L105" s="59" t="s">
        <v>23</v>
      </c>
      <c r="M105" s="60"/>
      <c r="N105" s="54">
        <f>(100/N$91)*((N$89-E$93)+(E105-E$115))</f>
        <v>36.408364083640834</v>
      </c>
      <c r="O105" s="61"/>
      <c r="P105" s="62">
        <f>(ROUND((N105*2),0))/2</f>
        <v>36.5</v>
      </c>
    </row>
    <row r="106" spans="1:16154" ht="15" customHeight="1">
      <c r="A106" s="31"/>
      <c r="B106" s="35"/>
      <c r="C106" s="35"/>
      <c r="D106" s="42"/>
      <c r="E106" s="66"/>
      <c r="F106" s="69"/>
      <c r="G106" s="31"/>
      <c r="H106" s="31"/>
      <c r="I106" s="31"/>
      <c r="J106" s="31"/>
      <c r="K106" s="11"/>
      <c r="L106" s="35"/>
      <c r="M106" s="60"/>
      <c r="N106" s="54"/>
      <c r="O106" s="61"/>
      <c r="P106" s="64"/>
    </row>
    <row r="107" spans="1:16154" ht="15" customHeight="1">
      <c r="A107" s="31"/>
      <c r="B107" s="42" t="s">
        <v>123</v>
      </c>
      <c r="C107" s="31"/>
      <c r="D107" s="42"/>
      <c r="E107" s="41">
        <f>D15+(E97*60%)</f>
        <v>-1.3125000000000002</v>
      </c>
      <c r="F107" s="37" t="s">
        <v>5</v>
      </c>
      <c r="G107" s="31"/>
      <c r="H107" s="31"/>
      <c r="I107" s="31"/>
      <c r="J107" s="31"/>
      <c r="K107" s="32"/>
      <c r="L107" s="42" t="s">
        <v>24</v>
      </c>
      <c r="M107" s="60"/>
      <c r="N107" s="54">
        <f>(100/N$91)*((N$89-E$93)+(E107-E$115))</f>
        <v>31.857318573185729</v>
      </c>
      <c r="O107" s="61"/>
      <c r="P107" s="62">
        <f>(ROUND((N107*2),0))/2</f>
        <v>32</v>
      </c>
    </row>
    <row r="108" spans="1:16154" ht="15" customHeight="1">
      <c r="A108" s="31"/>
      <c r="B108" s="35"/>
      <c r="C108" s="31"/>
      <c r="D108" s="42"/>
      <c r="E108" s="49"/>
      <c r="F108" s="67"/>
      <c r="G108" s="56"/>
      <c r="H108" s="31"/>
      <c r="I108" s="31"/>
      <c r="J108" s="31"/>
      <c r="K108" s="11"/>
      <c r="L108" s="35"/>
      <c r="M108" s="60"/>
      <c r="N108" s="54"/>
      <c r="O108" s="61"/>
      <c r="P108" s="64"/>
    </row>
    <row r="109" spans="1:16154" ht="15" customHeight="1">
      <c r="A109" s="31"/>
      <c r="B109" s="42" t="s">
        <v>124</v>
      </c>
      <c r="C109" s="31"/>
      <c r="D109" s="42"/>
      <c r="E109" s="41">
        <f>D15+(E97*50%)</f>
        <v>-1.5437500000000002</v>
      </c>
      <c r="F109" s="37" t="s">
        <v>5</v>
      </c>
      <c r="G109" s="31"/>
      <c r="H109" s="31"/>
      <c r="I109" s="31"/>
      <c r="J109" s="31"/>
      <c r="K109" s="32"/>
      <c r="L109" s="42" t="s">
        <v>25</v>
      </c>
      <c r="M109" s="60"/>
      <c r="N109" s="54">
        <f>(100/N$91)*((N$89-E$93)+(E109-E$115))</f>
        <v>27.306273062730625</v>
      </c>
      <c r="O109" s="61"/>
      <c r="P109" s="62">
        <f>(ROUND((N109*2),0))/2</f>
        <v>27.5</v>
      </c>
    </row>
    <row r="110" spans="1:16154" ht="15" customHeight="1">
      <c r="A110" s="31"/>
      <c r="B110" s="35"/>
      <c r="C110" s="31"/>
      <c r="D110" s="42"/>
      <c r="E110" s="49"/>
      <c r="F110" s="37"/>
      <c r="G110" s="31"/>
      <c r="H110" s="31"/>
      <c r="I110" s="31"/>
      <c r="J110" s="31"/>
      <c r="K110" s="11"/>
      <c r="L110" s="35"/>
      <c r="M110" s="60"/>
      <c r="N110" s="54"/>
      <c r="O110" s="61"/>
      <c r="P110" s="64"/>
    </row>
    <row r="111" spans="1:16154" ht="15" customHeight="1">
      <c r="A111" s="31"/>
      <c r="B111" s="42" t="s">
        <v>125</v>
      </c>
      <c r="C111" s="31"/>
      <c r="D111" s="42"/>
      <c r="E111" s="41">
        <f>D15+(E97*10%)</f>
        <v>-2.46875</v>
      </c>
      <c r="F111" s="37" t="s">
        <v>5</v>
      </c>
      <c r="G111" s="31"/>
      <c r="H111" s="31"/>
      <c r="I111" s="31"/>
      <c r="J111" s="31"/>
      <c r="K111" s="32"/>
      <c r="L111" s="42" t="s">
        <v>26</v>
      </c>
      <c r="M111" s="60"/>
      <c r="N111" s="54">
        <f>(100/N$91)*((N$89-E$93)+(E111-E$115))</f>
        <v>9.1020910209102137</v>
      </c>
      <c r="O111" s="61"/>
      <c r="P111" s="62">
        <f>(ROUND((N111*2),0))/2</f>
        <v>9</v>
      </c>
    </row>
    <row r="112" spans="1:16154" ht="15" customHeight="1">
      <c r="A112" s="31"/>
      <c r="B112" s="31"/>
      <c r="C112" s="31"/>
      <c r="D112" s="42"/>
      <c r="E112" s="66"/>
      <c r="F112" s="69"/>
      <c r="G112" s="31"/>
      <c r="H112" s="31"/>
      <c r="I112" s="31"/>
      <c r="J112" s="31"/>
      <c r="K112" s="11"/>
      <c r="L112" s="31"/>
      <c r="M112" s="60"/>
      <c r="N112" s="54"/>
      <c r="O112" s="61"/>
      <c r="P112" s="64"/>
    </row>
    <row r="113" spans="1:16" ht="15" customHeight="1">
      <c r="A113" s="31"/>
      <c r="B113" s="42" t="s">
        <v>126</v>
      </c>
      <c r="C113" s="31"/>
      <c r="D113" s="42"/>
      <c r="E113" s="41">
        <f>D15+(E97*0%)</f>
        <v>-2.7</v>
      </c>
      <c r="F113" s="37" t="s">
        <v>5</v>
      </c>
      <c r="G113" s="31"/>
      <c r="H113" s="31"/>
      <c r="I113" s="31"/>
      <c r="J113" s="31"/>
      <c r="K113" s="32"/>
      <c r="L113" s="42" t="s">
        <v>27</v>
      </c>
      <c r="M113" s="60"/>
      <c r="N113" s="54">
        <f>(100/N$91)*((N$89-E$93)+(E113-E$115))</f>
        <v>4.5510455104551069</v>
      </c>
      <c r="O113" s="61"/>
      <c r="P113" s="62">
        <f>(ROUND((N113*2),0))/2</f>
        <v>4.5</v>
      </c>
    </row>
    <row r="114" spans="1:16" ht="15" customHeight="1">
      <c r="A114" s="31"/>
      <c r="B114" s="31"/>
      <c r="C114" s="31"/>
      <c r="D114" s="42"/>
      <c r="E114" s="49"/>
      <c r="F114" s="67"/>
      <c r="G114" s="31"/>
      <c r="H114" s="31"/>
      <c r="I114" s="31"/>
      <c r="J114" s="31"/>
      <c r="K114" s="11"/>
      <c r="L114" s="31"/>
      <c r="M114" s="60"/>
      <c r="N114" s="54"/>
      <c r="O114" s="61"/>
      <c r="P114" s="64"/>
    </row>
    <row r="115" spans="1:16" ht="15" customHeight="1">
      <c r="A115" s="31"/>
      <c r="B115" s="42" t="s">
        <v>127</v>
      </c>
      <c r="C115" s="31"/>
      <c r="D115" s="42"/>
      <c r="E115" s="41">
        <f>D15-(E97*10%)</f>
        <v>-2.9312500000000004</v>
      </c>
      <c r="F115" s="37" t="s">
        <v>5</v>
      </c>
      <c r="G115" s="31"/>
      <c r="H115" s="31"/>
      <c r="I115" s="31"/>
      <c r="J115" s="31"/>
      <c r="K115" s="32"/>
      <c r="L115" s="42" t="s">
        <v>28</v>
      </c>
      <c r="M115" s="60"/>
      <c r="N115" s="54">
        <f>(100/N$91)*((N$89-E$93)+(E115-E$115))</f>
        <v>0</v>
      </c>
      <c r="O115" s="61"/>
      <c r="P115" s="62">
        <f>(ROUND((N115*2),0))/2</f>
        <v>0</v>
      </c>
    </row>
    <row r="116" spans="1:16" ht="15" customHeight="1">
      <c r="A116" s="31"/>
      <c r="B116" s="33"/>
      <c r="C116" s="31"/>
      <c r="D116" s="70"/>
      <c r="E116" s="34"/>
      <c r="F116" s="70"/>
      <c r="G116" s="31"/>
      <c r="H116" s="31"/>
      <c r="I116" s="31"/>
      <c r="J116" s="31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&amp;LDocument No. F8924
Revision No. 6&amp;RLast Review Date: 14/12/2022
Next Review Date: 14/12/2024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15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customWidth="1"/>
    <col min="2" max="13" width="9.7109375" customWidth="1"/>
    <col min="14" max="14" width="20.7109375" customWidth="1"/>
    <col min="15" max="30" width="9.7109375" customWidth="1"/>
  </cols>
  <sheetData>
    <row r="1" spans="1:26" s="4" customFormat="1" ht="20.100000000000001" customHeight="1">
      <c r="A1" s="79"/>
      <c r="B1" s="80" t="str">
        <f>'Project Info'!$B$1</f>
        <v>Project Name:</v>
      </c>
      <c r="C1" s="80"/>
      <c r="D1" s="81"/>
      <c r="E1" s="80" t="str">
        <f>'Project Info'!$E$1</f>
        <v>Name</v>
      </c>
      <c r="F1" s="81"/>
      <c r="G1" s="82"/>
      <c r="H1" s="82"/>
      <c r="I1" s="82"/>
      <c r="J1" s="82"/>
      <c r="K1" s="83"/>
      <c r="L1" s="81"/>
      <c r="M1" s="84"/>
      <c r="N1" s="79"/>
      <c r="O1" s="80" t="str">
        <f>'Project Info'!$B$1</f>
        <v>Project Name:</v>
      </c>
      <c r="P1" s="80"/>
      <c r="Q1" s="81"/>
      <c r="R1" s="80" t="str">
        <f>'Project Info'!$E$1</f>
        <v>Name</v>
      </c>
      <c r="S1" s="81"/>
      <c r="T1" s="82"/>
      <c r="U1" s="82"/>
      <c r="V1" s="82"/>
      <c r="W1" s="82"/>
      <c r="X1" s="83"/>
      <c r="Y1" s="81"/>
      <c r="Z1" s="84"/>
    </row>
    <row r="2" spans="1:26" s="4" customFormat="1" ht="20.100000000000001" customHeight="1">
      <c r="A2" s="85"/>
      <c r="B2" s="86" t="str">
        <f>'Project Info'!$B$2</f>
        <v>Finance No:</v>
      </c>
      <c r="C2" s="86"/>
      <c r="D2" s="6"/>
      <c r="E2" s="86" t="str">
        <f>'Project Info'!$E$2</f>
        <v>No</v>
      </c>
      <c r="F2" s="6"/>
      <c r="G2" s="87"/>
      <c r="H2" s="87"/>
      <c r="I2" s="87"/>
      <c r="J2" s="87"/>
      <c r="K2" s="86"/>
      <c r="L2" s="6"/>
      <c r="M2" s="88"/>
      <c r="N2" s="85"/>
      <c r="O2" s="86" t="str">
        <f>'Project Info'!$B$2</f>
        <v>Finance No:</v>
      </c>
      <c r="P2" s="86"/>
      <c r="Q2" s="6"/>
      <c r="R2" s="86" t="str">
        <f>'Project Info'!$E$2</f>
        <v>No</v>
      </c>
      <c r="S2" s="6"/>
      <c r="T2" s="87"/>
      <c r="U2" s="87"/>
      <c r="V2" s="87"/>
      <c r="W2" s="87"/>
      <c r="X2" s="86"/>
      <c r="Y2" s="6"/>
      <c r="Z2" s="88"/>
    </row>
    <row r="3" spans="1:26" s="4" customFormat="1" ht="20.100000000000001" customHeight="1">
      <c r="A3" s="85"/>
      <c r="B3" s="86" t="str">
        <f>'Project Info'!$B$3</f>
        <v>Project Address:</v>
      </c>
      <c r="C3" s="86"/>
      <c r="D3" s="6"/>
      <c r="E3" s="86" t="str">
        <f>'Project Info'!$E$3</f>
        <v>Address</v>
      </c>
      <c r="F3" s="6"/>
      <c r="G3" s="87"/>
      <c r="H3" s="87"/>
      <c r="I3" s="87"/>
      <c r="J3" s="87"/>
      <c r="K3" s="86"/>
      <c r="L3" s="6"/>
      <c r="M3" s="88"/>
      <c r="N3" s="85"/>
      <c r="O3" s="86" t="str">
        <f>'Project Info'!$B$3</f>
        <v>Project Address:</v>
      </c>
      <c r="P3" s="86"/>
      <c r="Q3" s="6"/>
      <c r="R3" s="86" t="str">
        <f>'Project Info'!$E$3</f>
        <v>Address</v>
      </c>
      <c r="S3" s="6"/>
      <c r="T3" s="87"/>
      <c r="U3" s="87"/>
      <c r="V3" s="87"/>
      <c r="W3" s="87"/>
      <c r="X3" s="86"/>
      <c r="Y3" s="6"/>
      <c r="Z3" s="88"/>
    </row>
    <row r="4" spans="1:26" s="18" customFormat="1" ht="15" customHeight="1">
      <c r="A4" s="144" t="s">
        <v>60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51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</row>
    <row r="5" spans="1:26" s="72" customFormat="1" ht="15" customHeight="1">
      <c r="A5" s="89" t="s">
        <v>61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1"/>
      <c r="N5" s="95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1"/>
    </row>
    <row r="6" spans="1:26" s="72" customFormat="1" ht="15" customHeight="1">
      <c r="A6" s="92" t="s">
        <v>80</v>
      </c>
      <c r="B6" s="273" t="s">
        <v>89</v>
      </c>
      <c r="C6" s="273" t="s">
        <v>90</v>
      </c>
      <c r="D6" s="273" t="s">
        <v>62</v>
      </c>
      <c r="E6" s="90"/>
      <c r="F6" s="90"/>
      <c r="G6" s="90"/>
      <c r="H6" s="90"/>
      <c r="I6" s="90"/>
      <c r="J6" s="90"/>
      <c r="K6" s="90"/>
      <c r="L6" s="90"/>
      <c r="M6" s="91"/>
      <c r="N6" s="95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1"/>
    </row>
    <row r="7" spans="1:26" s="72" customFormat="1" ht="15" customHeight="1">
      <c r="A7" s="92" t="s">
        <v>82</v>
      </c>
      <c r="B7" s="273" t="s">
        <v>68</v>
      </c>
      <c r="C7" s="273" t="s">
        <v>68</v>
      </c>
      <c r="D7" s="273" t="s">
        <v>91</v>
      </c>
      <c r="E7" s="90"/>
      <c r="F7" s="90"/>
      <c r="G7" s="90"/>
      <c r="H7" s="90"/>
      <c r="I7" s="90"/>
      <c r="J7" s="90"/>
      <c r="K7" s="90"/>
      <c r="L7" s="90"/>
      <c r="M7" s="100"/>
      <c r="N7" s="95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1"/>
    </row>
    <row r="8" spans="1:26" s="72" customFormat="1" ht="15" customHeight="1">
      <c r="A8" s="92"/>
      <c r="B8" s="140">
        <f>Setup!$D$18</f>
        <v>1.5</v>
      </c>
      <c r="C8" s="140">
        <f>Setup!$D$26</f>
        <v>6.65</v>
      </c>
      <c r="D8" s="94">
        <f>PI()*((B8/2)^2)*C8</f>
        <v>11.75152001983432</v>
      </c>
      <c r="E8" s="90"/>
      <c r="F8" s="90"/>
      <c r="G8" s="90"/>
      <c r="H8" s="90"/>
      <c r="I8" s="90"/>
      <c r="J8" s="90"/>
      <c r="K8" s="90"/>
      <c r="L8" s="90"/>
      <c r="M8" s="100"/>
      <c r="N8" s="95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1"/>
    </row>
    <row r="9" spans="1:26" s="72" customFormat="1" ht="15" customHeight="1">
      <c r="A9" s="95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100"/>
      <c r="N9" s="95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1"/>
    </row>
    <row r="10" spans="1:26" s="72" customFormat="1" ht="15" customHeight="1">
      <c r="A10" s="89" t="s">
        <v>92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100"/>
      <c r="N10" s="95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1"/>
    </row>
    <row r="11" spans="1:26" s="72" customFormat="1" ht="15" customHeight="1">
      <c r="A11" s="96"/>
      <c r="B11" s="274" t="s">
        <v>66</v>
      </c>
      <c r="C11" s="274"/>
      <c r="D11" s="274" t="s">
        <v>94</v>
      </c>
      <c r="E11" s="274" t="s">
        <v>73</v>
      </c>
      <c r="F11" s="274"/>
      <c r="G11" s="274"/>
      <c r="H11" s="274" t="s">
        <v>88</v>
      </c>
      <c r="I11" s="274"/>
      <c r="J11" s="90"/>
      <c r="K11" s="90"/>
      <c r="L11" s="90"/>
      <c r="M11" s="100"/>
      <c r="N11" s="96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1"/>
    </row>
    <row r="12" spans="1:26" s="72" customFormat="1" ht="15" customHeight="1">
      <c r="A12" s="96" t="s">
        <v>80</v>
      </c>
      <c r="B12" s="275" t="s">
        <v>63</v>
      </c>
      <c r="C12" s="275" t="s">
        <v>63</v>
      </c>
      <c r="D12" s="275" t="s">
        <v>71</v>
      </c>
      <c r="E12" s="275" t="s">
        <v>74</v>
      </c>
      <c r="F12" s="275" t="s">
        <v>74</v>
      </c>
      <c r="G12" s="275" t="s">
        <v>75</v>
      </c>
      <c r="H12" s="275" t="s">
        <v>83</v>
      </c>
      <c r="I12" s="275" t="s">
        <v>84</v>
      </c>
      <c r="J12" s="90"/>
      <c r="K12" s="90"/>
      <c r="L12" s="90"/>
      <c r="M12" s="104"/>
      <c r="N12" s="96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1"/>
    </row>
    <row r="13" spans="1:26" s="72" customFormat="1" ht="15" customHeight="1">
      <c r="A13" s="96" t="s">
        <v>81</v>
      </c>
      <c r="B13" s="275" t="s">
        <v>30</v>
      </c>
      <c r="C13" s="275" t="s">
        <v>31</v>
      </c>
      <c r="D13" s="275" t="s">
        <v>77</v>
      </c>
      <c r="E13" s="275" t="s">
        <v>30</v>
      </c>
      <c r="F13" s="275" t="s">
        <v>31</v>
      </c>
      <c r="G13" s="275" t="s">
        <v>78</v>
      </c>
      <c r="H13" s="275"/>
      <c r="I13" s="275"/>
      <c r="J13" s="90"/>
      <c r="K13" s="90"/>
      <c r="L13" s="90"/>
      <c r="M13" s="104"/>
      <c r="N13" s="96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1"/>
    </row>
    <row r="14" spans="1:26" s="72" customFormat="1" ht="15" customHeight="1">
      <c r="A14" s="96" t="s">
        <v>82</v>
      </c>
      <c r="B14" s="275" t="s">
        <v>64</v>
      </c>
      <c r="C14" s="275" t="s">
        <v>65</v>
      </c>
      <c r="D14" s="275" t="s">
        <v>72</v>
      </c>
      <c r="E14" s="275" t="s">
        <v>64</v>
      </c>
      <c r="F14" s="275" t="s">
        <v>65</v>
      </c>
      <c r="G14" s="275" t="s">
        <v>79</v>
      </c>
      <c r="H14" s="275" t="s">
        <v>65</v>
      </c>
      <c r="I14" s="275" t="s">
        <v>72</v>
      </c>
      <c r="J14" s="90"/>
      <c r="K14" s="90"/>
      <c r="L14" s="90"/>
      <c r="M14" s="104"/>
      <c r="N14" s="96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1"/>
    </row>
    <row r="15" spans="1:26" s="72" customFormat="1" ht="15" customHeight="1">
      <c r="A15" s="96" t="s">
        <v>85</v>
      </c>
      <c r="B15" s="291">
        <v>0</v>
      </c>
      <c r="C15" s="291">
        <v>0</v>
      </c>
      <c r="D15" s="291">
        <v>0</v>
      </c>
      <c r="E15" s="291">
        <v>0</v>
      </c>
      <c r="F15" s="291">
        <v>0</v>
      </c>
      <c r="G15" s="291">
        <v>0</v>
      </c>
      <c r="H15" s="98" t="str">
        <f>IF(AND(C15=0,F15=0),"No Values",F15-C15)</f>
        <v>No Values</v>
      </c>
      <c r="I15" s="99" t="str">
        <f>IF(OR(H15="No Values",G15=0),"No Values",(PI()*(($B$8/2)^2)*(H15/1000))*1000/G15)</f>
        <v>No Values</v>
      </c>
      <c r="J15" s="90"/>
      <c r="K15" s="90"/>
      <c r="L15" s="90"/>
      <c r="M15" s="104"/>
      <c r="N15" s="96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1"/>
    </row>
    <row r="16" spans="1:26" s="72" customFormat="1" ht="15" customHeight="1">
      <c r="A16" s="96" t="s">
        <v>86</v>
      </c>
      <c r="B16" s="291">
        <v>0</v>
      </c>
      <c r="C16" s="291">
        <v>0</v>
      </c>
      <c r="D16" s="291">
        <v>0</v>
      </c>
      <c r="E16" s="291">
        <v>0</v>
      </c>
      <c r="F16" s="291">
        <v>0</v>
      </c>
      <c r="G16" s="291">
        <v>0</v>
      </c>
      <c r="H16" s="98" t="str">
        <f>IF(AND(C16=0,F16=0),"No Values",F16-C16)</f>
        <v>No Values</v>
      </c>
      <c r="I16" s="99" t="str">
        <f>IF(OR(H16="No Values",G16=0),"No Values",(PI()*(($B$8/2)^2)*(H16/1000))*1000/G16)</f>
        <v>No Values</v>
      </c>
      <c r="J16" s="90"/>
      <c r="K16" s="90"/>
      <c r="L16" s="90"/>
      <c r="M16" s="104"/>
      <c r="N16" s="96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1"/>
    </row>
    <row r="17" spans="1:26" s="72" customFormat="1" ht="15" customHeight="1">
      <c r="A17" s="96" t="s">
        <v>87</v>
      </c>
      <c r="B17" s="291">
        <v>0</v>
      </c>
      <c r="C17" s="291">
        <v>0</v>
      </c>
      <c r="D17" s="291">
        <v>0</v>
      </c>
      <c r="E17" s="291">
        <v>0</v>
      </c>
      <c r="F17" s="291">
        <v>0</v>
      </c>
      <c r="G17" s="291">
        <v>0</v>
      </c>
      <c r="H17" s="98" t="str">
        <f>IF(AND(C17=0,F17=0),"No Values",F17-C17)</f>
        <v>No Values</v>
      </c>
      <c r="I17" s="99" t="str">
        <f>IF(OR(H17="No Values",G17=0),"No Values",(PI()*(($B$8/2)^2)*(H17/1000))*1000/G17)</f>
        <v>No Values</v>
      </c>
      <c r="J17" s="90"/>
      <c r="K17" s="90"/>
      <c r="L17" s="90"/>
      <c r="M17" s="100"/>
      <c r="N17" s="96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1"/>
    </row>
    <row r="18" spans="1:26" s="72" customFormat="1" ht="15" customHeight="1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100"/>
      <c r="N18" s="96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1"/>
    </row>
    <row r="19" spans="1:26" s="72" customFormat="1" ht="15" customHeight="1">
      <c r="A19" s="89" t="s">
        <v>303</v>
      </c>
      <c r="F19" s="293" t="s">
        <v>306</v>
      </c>
      <c r="J19" s="293" t="s">
        <v>307</v>
      </c>
      <c r="N19" s="153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1"/>
    </row>
    <row r="20" spans="1:26" s="72" customFormat="1" ht="15" customHeight="1">
      <c r="A20" s="96" t="s">
        <v>80</v>
      </c>
      <c r="B20" s="275" t="s">
        <v>304</v>
      </c>
      <c r="C20" s="275" t="s">
        <v>304</v>
      </c>
      <c r="D20" s="275" t="s">
        <v>304</v>
      </c>
      <c r="F20" s="275" t="s">
        <v>304</v>
      </c>
      <c r="G20" s="275" t="s">
        <v>304</v>
      </c>
      <c r="H20" s="275" t="s">
        <v>304</v>
      </c>
      <c r="J20" s="275" t="s">
        <v>304</v>
      </c>
      <c r="K20" s="275" t="s">
        <v>304</v>
      </c>
      <c r="L20" s="275" t="s">
        <v>304</v>
      </c>
      <c r="N20" s="96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1"/>
    </row>
    <row r="21" spans="1:26" s="72" customFormat="1" ht="15" customHeight="1">
      <c r="A21" s="96" t="s">
        <v>81</v>
      </c>
      <c r="B21" s="275" t="s">
        <v>30</v>
      </c>
      <c r="C21" s="275" t="s">
        <v>31</v>
      </c>
      <c r="D21" s="275" t="s">
        <v>31</v>
      </c>
      <c r="F21" s="275" t="s">
        <v>30</v>
      </c>
      <c r="G21" s="275" t="s">
        <v>31</v>
      </c>
      <c r="H21" s="275" t="s">
        <v>31</v>
      </c>
      <c r="J21" s="275" t="s">
        <v>30</v>
      </c>
      <c r="K21" s="275" t="s">
        <v>31</v>
      </c>
      <c r="L21" s="275" t="s">
        <v>31</v>
      </c>
      <c r="N21" s="96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1"/>
    </row>
    <row r="22" spans="1:26" s="72" customFormat="1" ht="15" customHeight="1">
      <c r="A22" s="96" t="s">
        <v>82</v>
      </c>
      <c r="B22" s="275" t="s">
        <v>64</v>
      </c>
      <c r="C22" s="275" t="s">
        <v>65</v>
      </c>
      <c r="D22" s="275" t="s">
        <v>65</v>
      </c>
      <c r="F22" s="275" t="s">
        <v>64</v>
      </c>
      <c r="G22" s="275" t="s">
        <v>65</v>
      </c>
      <c r="H22" s="275" t="s">
        <v>65</v>
      </c>
      <c r="J22" s="275" t="s">
        <v>64</v>
      </c>
      <c r="K22" s="275" t="s">
        <v>65</v>
      </c>
      <c r="L22" s="275" t="s">
        <v>65</v>
      </c>
      <c r="N22" s="96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1"/>
    </row>
    <row r="23" spans="1:26" s="72" customFormat="1" ht="15" customHeight="1">
      <c r="B23" s="290">
        <v>1</v>
      </c>
      <c r="C23" s="292">
        <f>Setup!D42</f>
        <v>1.35</v>
      </c>
      <c r="D23" s="291">
        <v>0</v>
      </c>
      <c r="F23" s="290">
        <f>TREND(B23:B27,C23:C27,G23)</f>
        <v>0.90384615384615397</v>
      </c>
      <c r="G23" s="292">
        <f>Setup!D29</f>
        <v>1.85</v>
      </c>
      <c r="H23" s="291">
        <v>0</v>
      </c>
      <c r="J23" s="290">
        <f>TREND(B23:B27,C23:C27,K23)</f>
        <v>1</v>
      </c>
      <c r="K23" s="292">
        <f>Setup!D42</f>
        <v>1.35</v>
      </c>
      <c r="L23" s="291">
        <v>0</v>
      </c>
      <c r="N23" s="96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1"/>
    </row>
    <row r="24" spans="1:26" s="72" customFormat="1" ht="15" customHeight="1">
      <c r="B24" s="290">
        <v>0.75</v>
      </c>
      <c r="C24" s="292">
        <f>$C$27-($C$27-$C$23)*B24</f>
        <v>2.65</v>
      </c>
      <c r="D24" s="291">
        <v>0</v>
      </c>
      <c r="N24" s="96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1"/>
    </row>
    <row r="25" spans="1:26" s="72" customFormat="1" ht="15" customHeight="1">
      <c r="B25" s="290">
        <v>0.5</v>
      </c>
      <c r="C25" s="292">
        <f t="shared" ref="C25:C26" si="0">$C$27-($C$27-$C$23)*B25</f>
        <v>3.95</v>
      </c>
      <c r="D25" s="291">
        <v>0</v>
      </c>
      <c r="N25" s="96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1"/>
    </row>
    <row r="26" spans="1:26" s="72" customFormat="1" ht="15" customHeight="1">
      <c r="B26" s="290">
        <v>0.25</v>
      </c>
      <c r="C26" s="292">
        <f t="shared" si="0"/>
        <v>5.25</v>
      </c>
      <c r="D26" s="291">
        <v>0</v>
      </c>
      <c r="N26" s="96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1"/>
    </row>
    <row r="27" spans="1:26" s="72" customFormat="1" ht="15" customHeight="1">
      <c r="B27" s="290">
        <v>0</v>
      </c>
      <c r="C27" s="292">
        <f>Setup!D27</f>
        <v>6.5500000000000007</v>
      </c>
      <c r="D27" s="291">
        <v>0</v>
      </c>
      <c r="N27" s="154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152"/>
    </row>
    <row r="28" spans="1:26" s="72" customFormat="1" ht="15" customHeight="1">
      <c r="N28" s="154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152"/>
    </row>
    <row r="29" spans="1:26" s="72" customFormat="1" ht="15" customHeight="1">
      <c r="A29" s="144" t="s">
        <v>95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4"/>
      <c r="N29" s="154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152"/>
    </row>
    <row r="30" spans="1:26" s="72" customFormat="1" ht="15" customHeight="1">
      <c r="A30" s="101" t="s">
        <v>93</v>
      </c>
      <c r="B30" s="97"/>
      <c r="C30" s="97"/>
      <c r="D30" s="97"/>
      <c r="E30" s="97"/>
      <c r="F30" s="97"/>
      <c r="G30" s="97"/>
      <c r="H30" s="102"/>
      <c r="I30" s="97"/>
      <c r="J30" s="102"/>
      <c r="K30" s="97"/>
      <c r="L30" s="97"/>
      <c r="M30" s="100"/>
      <c r="N30" s="154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152"/>
    </row>
    <row r="31" spans="1:26" s="72" customFormat="1" ht="15" customHeight="1">
      <c r="A31" s="95"/>
      <c r="B31" s="102" t="s">
        <v>298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100"/>
      <c r="N31" s="154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152"/>
    </row>
    <row r="32" spans="1:26" s="72" customFormat="1" ht="15" customHeight="1">
      <c r="A32" s="96" t="s">
        <v>80</v>
      </c>
      <c r="B32" s="275" t="s">
        <v>67</v>
      </c>
      <c r="C32" s="275" t="s">
        <v>299</v>
      </c>
      <c r="D32" s="275" t="s">
        <v>300</v>
      </c>
      <c r="M32" s="100"/>
      <c r="N32" s="154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152"/>
    </row>
    <row r="33" spans="1:26" s="72" customFormat="1" ht="15" customHeight="1">
      <c r="A33" s="96" t="s">
        <v>82</v>
      </c>
      <c r="B33" s="275" t="s">
        <v>68</v>
      </c>
      <c r="C33" s="275" t="s">
        <v>72</v>
      </c>
      <c r="D33" s="275" t="s">
        <v>72</v>
      </c>
      <c r="M33" s="100"/>
      <c r="N33" s="154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152"/>
    </row>
    <row r="34" spans="1:26" s="72" customFormat="1" ht="15" customHeight="1">
      <c r="A34" s="96"/>
      <c r="B34" s="291">
        <v>10</v>
      </c>
      <c r="C34" s="291">
        <v>0</v>
      </c>
      <c r="D34" s="98">
        <f>C34*2</f>
        <v>0</v>
      </c>
      <c r="M34" s="100"/>
      <c r="N34" s="154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152"/>
    </row>
    <row r="35" spans="1:26" s="72" customFormat="1" ht="15" customHeight="1">
      <c r="B35" s="291">
        <v>9</v>
      </c>
      <c r="C35" s="291">
        <v>200</v>
      </c>
      <c r="D35" s="98">
        <f t="shared" ref="D35:D38" si="1">C35*2</f>
        <v>400</v>
      </c>
      <c r="M35" s="100"/>
      <c r="N35" s="155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152"/>
    </row>
    <row r="36" spans="1:26" s="72" customFormat="1" ht="15" customHeight="1">
      <c r="B36" s="291">
        <v>7</v>
      </c>
      <c r="C36" s="291">
        <v>400</v>
      </c>
      <c r="D36" s="98">
        <f t="shared" si="1"/>
        <v>800</v>
      </c>
      <c r="M36" s="100"/>
      <c r="N36" s="155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152"/>
    </row>
    <row r="37" spans="1:26" s="72" customFormat="1" ht="15" customHeight="1">
      <c r="B37" s="291">
        <v>4</v>
      </c>
      <c r="C37" s="291">
        <v>600</v>
      </c>
      <c r="D37" s="98">
        <f t="shared" si="1"/>
        <v>1200</v>
      </c>
      <c r="M37" s="100"/>
      <c r="N37" s="155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152"/>
    </row>
    <row r="38" spans="1:26" s="72" customFormat="1" ht="15" customHeight="1">
      <c r="B38" s="291">
        <v>0</v>
      </c>
      <c r="C38" s="291">
        <v>800</v>
      </c>
      <c r="D38" s="98">
        <f t="shared" si="1"/>
        <v>1600</v>
      </c>
      <c r="M38" s="100"/>
      <c r="N38" s="155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152"/>
    </row>
    <row r="39" spans="1:26" s="72" customFormat="1" ht="15" customHeight="1">
      <c r="M39" s="100"/>
      <c r="N39" s="155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152"/>
    </row>
    <row r="40" spans="1:26" s="72" customFormat="1" ht="15" customHeight="1">
      <c r="H40" s="102" t="s">
        <v>301</v>
      </c>
      <c r="M40" s="100"/>
      <c r="N40" s="155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152"/>
    </row>
    <row r="41" spans="1:26" s="72" customFormat="1" ht="15" customHeight="1">
      <c r="A41" s="96"/>
      <c r="B41" s="276" t="s">
        <v>1</v>
      </c>
      <c r="C41" s="73"/>
      <c r="D41" s="73"/>
      <c r="E41" s="277"/>
      <c r="F41" s="278"/>
      <c r="G41" s="279"/>
      <c r="H41" s="90"/>
      <c r="I41" s="90"/>
      <c r="J41" s="90"/>
      <c r="K41" s="90"/>
      <c r="L41" s="97"/>
      <c r="M41" s="100"/>
      <c r="N41" s="155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152"/>
    </row>
    <row r="42" spans="1:26" s="72" customFormat="1" ht="15" customHeight="1">
      <c r="A42" s="96" t="s">
        <v>80</v>
      </c>
      <c r="B42" s="275" t="s">
        <v>104</v>
      </c>
      <c r="C42" s="280" t="s">
        <v>137</v>
      </c>
      <c r="D42" s="280" t="s">
        <v>67</v>
      </c>
      <c r="E42" s="280" t="s">
        <v>67</v>
      </c>
      <c r="F42" s="280" t="s">
        <v>69</v>
      </c>
      <c r="G42" s="280" t="s">
        <v>71</v>
      </c>
      <c r="H42" s="90"/>
      <c r="I42" s="90"/>
      <c r="J42" s="90"/>
      <c r="K42" s="90"/>
      <c r="L42" s="97"/>
      <c r="M42" s="100"/>
      <c r="N42" s="155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152"/>
    </row>
    <row r="43" spans="1:26" s="72" customFormat="1" ht="15" customHeight="1">
      <c r="A43" s="96" t="s">
        <v>81</v>
      </c>
      <c r="B43" s="275" t="s">
        <v>31</v>
      </c>
      <c r="C43" s="275" t="s">
        <v>31</v>
      </c>
      <c r="D43" s="275" t="s">
        <v>76</v>
      </c>
      <c r="E43" s="275"/>
      <c r="F43" s="275" t="s">
        <v>32</v>
      </c>
      <c r="G43" s="275" t="s">
        <v>77</v>
      </c>
      <c r="H43" s="90"/>
      <c r="I43" s="90"/>
      <c r="J43" s="90"/>
      <c r="K43" s="90"/>
      <c r="L43" s="97"/>
      <c r="M43" s="100"/>
      <c r="N43" s="155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152"/>
    </row>
    <row r="44" spans="1:26" s="72" customFormat="1" ht="15" customHeight="1">
      <c r="A44" s="96" t="s">
        <v>82</v>
      </c>
      <c r="B44" s="275" t="s">
        <v>65</v>
      </c>
      <c r="C44" s="275" t="s">
        <v>65</v>
      </c>
      <c r="D44" s="275" t="s">
        <v>105</v>
      </c>
      <c r="E44" s="275" t="s">
        <v>68</v>
      </c>
      <c r="F44" s="275" t="s">
        <v>70</v>
      </c>
      <c r="G44" s="275" t="s">
        <v>72</v>
      </c>
      <c r="H44" s="90"/>
      <c r="I44" s="90"/>
      <c r="J44" s="90"/>
      <c r="K44" s="90"/>
      <c r="L44" s="97"/>
      <c r="M44" s="100"/>
      <c r="N44" s="155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152"/>
    </row>
    <row r="45" spans="1:26" s="72" customFormat="1" ht="15" customHeight="1">
      <c r="A45" s="96" t="s">
        <v>99</v>
      </c>
      <c r="B45" s="291">
        <v>0</v>
      </c>
      <c r="C45" s="291">
        <v>0</v>
      </c>
      <c r="D45" s="291">
        <v>100</v>
      </c>
      <c r="E45" s="99">
        <f>B45/1000-C45/1000+(D45/9.81)</f>
        <v>10.19367991845056</v>
      </c>
      <c r="F45" s="291">
        <v>0</v>
      </c>
      <c r="G45" s="291">
        <v>0</v>
      </c>
      <c r="H45" s="90"/>
      <c r="I45" s="90"/>
      <c r="J45" s="90"/>
      <c r="K45" s="90"/>
      <c r="L45" s="97"/>
      <c r="M45" s="91"/>
      <c r="N45" s="155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152"/>
    </row>
    <row r="46" spans="1:26" s="72" customFormat="1" ht="15" customHeight="1">
      <c r="A46" s="96" t="s">
        <v>100</v>
      </c>
      <c r="B46" s="291">
        <v>0</v>
      </c>
      <c r="C46" s="291">
        <v>0</v>
      </c>
      <c r="D46" s="291">
        <v>90</v>
      </c>
      <c r="E46" s="99">
        <f t="shared" ref="E46:E49" si="2">B46/1000-C46/1000+(D46/9.81)</f>
        <v>9.1743119266055047</v>
      </c>
      <c r="F46" s="291">
        <v>0</v>
      </c>
      <c r="G46" s="291">
        <v>200</v>
      </c>
      <c r="H46" s="90"/>
      <c r="I46" s="90"/>
      <c r="J46" s="90"/>
      <c r="K46" s="90"/>
      <c r="L46" s="97"/>
      <c r="M46" s="91"/>
      <c r="N46" s="155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152"/>
    </row>
    <row r="47" spans="1:26" s="72" customFormat="1" ht="15" customHeight="1">
      <c r="A47" s="96" t="s">
        <v>101</v>
      </c>
      <c r="B47" s="291">
        <v>0</v>
      </c>
      <c r="C47" s="291">
        <v>0</v>
      </c>
      <c r="D47" s="291">
        <v>70</v>
      </c>
      <c r="E47" s="99">
        <f t="shared" si="2"/>
        <v>7.1355759429153922</v>
      </c>
      <c r="F47" s="291">
        <v>0</v>
      </c>
      <c r="G47" s="291">
        <v>400</v>
      </c>
      <c r="H47" s="90"/>
      <c r="I47" s="90"/>
      <c r="J47" s="90"/>
      <c r="K47" s="90"/>
      <c r="L47" s="97"/>
      <c r="M47" s="91"/>
      <c r="N47" s="155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152"/>
    </row>
    <row r="48" spans="1:26" s="72" customFormat="1" ht="15" customHeight="1">
      <c r="A48" s="96" t="s">
        <v>102</v>
      </c>
      <c r="B48" s="291">
        <v>0</v>
      </c>
      <c r="C48" s="291">
        <v>0</v>
      </c>
      <c r="D48" s="291">
        <v>40</v>
      </c>
      <c r="E48" s="99">
        <f t="shared" si="2"/>
        <v>4.077471967380224</v>
      </c>
      <c r="F48" s="291">
        <v>0</v>
      </c>
      <c r="G48" s="291">
        <v>600</v>
      </c>
      <c r="H48" s="90"/>
      <c r="I48" s="90"/>
      <c r="J48" s="90"/>
      <c r="K48" s="90"/>
      <c r="L48" s="97"/>
      <c r="M48" s="91"/>
      <c r="N48" s="155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152"/>
    </row>
    <row r="49" spans="1:26" s="75" customFormat="1" ht="15" customHeight="1">
      <c r="A49" s="96" t="s">
        <v>103</v>
      </c>
      <c r="B49" s="291">
        <v>0</v>
      </c>
      <c r="C49" s="291">
        <v>0</v>
      </c>
      <c r="D49" s="291">
        <v>0</v>
      </c>
      <c r="E49" s="99">
        <f t="shared" si="2"/>
        <v>0</v>
      </c>
      <c r="F49" s="291">
        <v>0</v>
      </c>
      <c r="G49" s="291">
        <v>800</v>
      </c>
      <c r="H49" s="90"/>
      <c r="I49" s="90"/>
      <c r="J49" s="90"/>
      <c r="K49" s="90"/>
      <c r="L49" s="97"/>
      <c r="M49" s="91"/>
      <c r="N49" s="155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156"/>
    </row>
    <row r="50" spans="1:26" s="75" customFormat="1" ht="15" customHeight="1">
      <c r="A50" s="96"/>
      <c r="B50" s="97"/>
      <c r="C50" s="97"/>
      <c r="D50" s="97"/>
      <c r="E50" s="97"/>
      <c r="F50" s="97"/>
      <c r="G50" s="97"/>
      <c r="H50" s="90"/>
      <c r="I50" s="90"/>
      <c r="J50" s="97"/>
      <c r="K50" s="97"/>
      <c r="L50" s="97"/>
      <c r="M50" s="91"/>
      <c r="N50" s="155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156"/>
    </row>
    <row r="51" spans="1:26" s="75" customFormat="1" ht="15" customHeight="1">
      <c r="A51" s="96"/>
      <c r="B51" s="276" t="s">
        <v>2</v>
      </c>
      <c r="C51" s="73"/>
      <c r="D51" s="73"/>
      <c r="E51" s="277"/>
      <c r="F51" s="278"/>
      <c r="G51" s="279"/>
      <c r="H51" s="90"/>
      <c r="I51" s="90"/>
      <c r="J51" s="90"/>
      <c r="K51" s="90"/>
      <c r="L51" s="97"/>
      <c r="M51" s="91"/>
      <c r="N51" s="155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156"/>
    </row>
    <row r="52" spans="1:26" s="75" customFormat="1" ht="15" customHeight="1">
      <c r="A52" s="96" t="s">
        <v>80</v>
      </c>
      <c r="B52" s="275" t="s">
        <v>104</v>
      </c>
      <c r="C52" s="280" t="s">
        <v>137</v>
      </c>
      <c r="D52" s="280" t="s">
        <v>67</v>
      </c>
      <c r="E52" s="280" t="s">
        <v>67</v>
      </c>
      <c r="F52" s="280" t="s">
        <v>69</v>
      </c>
      <c r="G52" s="280" t="s">
        <v>71</v>
      </c>
      <c r="H52" s="90"/>
      <c r="I52" s="90"/>
      <c r="J52" s="90"/>
      <c r="K52" s="90"/>
      <c r="L52" s="97"/>
      <c r="M52" s="91"/>
      <c r="N52" s="155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156"/>
    </row>
    <row r="53" spans="1:26" s="75" customFormat="1" ht="15" customHeight="1">
      <c r="A53" s="96" t="s">
        <v>81</v>
      </c>
      <c r="B53" s="275" t="s">
        <v>31</v>
      </c>
      <c r="C53" s="275" t="s">
        <v>31</v>
      </c>
      <c r="D53" s="275" t="s">
        <v>76</v>
      </c>
      <c r="E53" s="275"/>
      <c r="F53" s="275" t="s">
        <v>32</v>
      </c>
      <c r="G53" s="275" t="s">
        <v>77</v>
      </c>
      <c r="H53" s="90"/>
      <c r="I53" s="90"/>
      <c r="J53" s="90"/>
      <c r="K53" s="90"/>
      <c r="L53" s="97"/>
      <c r="M53" s="91"/>
      <c r="N53" s="155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156"/>
    </row>
    <row r="54" spans="1:26" s="21" customFormat="1" ht="15" customHeight="1">
      <c r="A54" s="96" t="s">
        <v>82</v>
      </c>
      <c r="B54" s="275" t="s">
        <v>65</v>
      </c>
      <c r="C54" s="275" t="s">
        <v>65</v>
      </c>
      <c r="D54" s="275" t="s">
        <v>105</v>
      </c>
      <c r="E54" s="275" t="s">
        <v>68</v>
      </c>
      <c r="F54" s="275" t="s">
        <v>70</v>
      </c>
      <c r="G54" s="275" t="s">
        <v>72</v>
      </c>
      <c r="H54" s="90"/>
      <c r="I54" s="90"/>
      <c r="J54" s="90"/>
      <c r="K54" s="90"/>
      <c r="L54" s="90"/>
      <c r="M54" s="91"/>
      <c r="N54" s="20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157"/>
    </row>
    <row r="55" spans="1:26" s="21" customFormat="1" ht="15" customHeight="1">
      <c r="A55" s="96" t="s">
        <v>99</v>
      </c>
      <c r="B55" s="291">
        <v>0</v>
      </c>
      <c r="C55" s="291">
        <v>0</v>
      </c>
      <c r="D55" s="291">
        <v>100</v>
      </c>
      <c r="E55" s="99">
        <f>B55/1000-C55/1000+(D55/9.81)</f>
        <v>10.19367991845056</v>
      </c>
      <c r="F55" s="291">
        <v>0</v>
      </c>
      <c r="G55" s="291">
        <v>0</v>
      </c>
      <c r="H55" s="90"/>
      <c r="I55" s="90"/>
      <c r="J55" s="90"/>
      <c r="K55" s="90"/>
      <c r="L55" s="90"/>
      <c r="M55" s="91"/>
      <c r="N55" s="20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157"/>
    </row>
    <row r="56" spans="1:26" s="21" customFormat="1" ht="15" customHeight="1">
      <c r="A56" s="96" t="s">
        <v>100</v>
      </c>
      <c r="B56" s="291">
        <v>0</v>
      </c>
      <c r="C56" s="291">
        <v>0</v>
      </c>
      <c r="D56" s="291">
        <v>90</v>
      </c>
      <c r="E56" s="99">
        <f t="shared" ref="E56:E59" si="3">B56/1000-C56/1000+(D56/9.81)</f>
        <v>9.1743119266055047</v>
      </c>
      <c r="F56" s="291">
        <v>0</v>
      </c>
      <c r="G56" s="291">
        <v>200</v>
      </c>
      <c r="H56" s="90"/>
      <c r="I56" s="90"/>
      <c r="J56" s="90"/>
      <c r="K56" s="90"/>
      <c r="L56" s="90"/>
      <c r="M56" s="91"/>
      <c r="N56" s="20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157"/>
    </row>
    <row r="57" spans="1:26" s="21" customFormat="1" ht="15" customHeight="1">
      <c r="A57" s="96" t="s">
        <v>101</v>
      </c>
      <c r="B57" s="291">
        <v>0</v>
      </c>
      <c r="C57" s="291">
        <v>0</v>
      </c>
      <c r="D57" s="291">
        <v>70</v>
      </c>
      <c r="E57" s="99">
        <f t="shared" si="3"/>
        <v>7.1355759429153922</v>
      </c>
      <c r="F57" s="291">
        <v>0</v>
      </c>
      <c r="G57" s="291">
        <v>400</v>
      </c>
      <c r="H57" s="90"/>
      <c r="I57" s="90"/>
      <c r="J57" s="90"/>
      <c r="K57" s="90"/>
      <c r="L57" s="90"/>
      <c r="M57" s="91"/>
      <c r="N57" s="20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157"/>
    </row>
    <row r="58" spans="1:26" s="21" customFormat="1" ht="15" customHeight="1">
      <c r="A58" s="96" t="s">
        <v>102</v>
      </c>
      <c r="B58" s="291">
        <v>0</v>
      </c>
      <c r="C58" s="291">
        <v>0</v>
      </c>
      <c r="D58" s="291">
        <v>40</v>
      </c>
      <c r="E58" s="99">
        <f t="shared" si="3"/>
        <v>4.077471967380224</v>
      </c>
      <c r="F58" s="291">
        <v>0</v>
      </c>
      <c r="G58" s="291">
        <v>600</v>
      </c>
      <c r="H58" s="90"/>
      <c r="I58" s="90"/>
      <c r="J58" s="90"/>
      <c r="K58" s="90"/>
      <c r="L58" s="90"/>
      <c r="M58" s="91"/>
      <c r="N58" s="20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157"/>
    </row>
    <row r="59" spans="1:26" s="21" customFormat="1" ht="15" customHeight="1">
      <c r="A59" s="96" t="s">
        <v>103</v>
      </c>
      <c r="B59" s="291">
        <v>0</v>
      </c>
      <c r="C59" s="291">
        <v>0</v>
      </c>
      <c r="D59" s="291">
        <v>0</v>
      </c>
      <c r="E59" s="99">
        <f t="shared" si="3"/>
        <v>0</v>
      </c>
      <c r="F59" s="291">
        <v>0</v>
      </c>
      <c r="G59" s="291">
        <v>800</v>
      </c>
      <c r="H59" s="90"/>
      <c r="I59" s="90"/>
      <c r="J59" s="90"/>
      <c r="K59" s="90"/>
      <c r="L59" s="90"/>
      <c r="M59" s="91"/>
      <c r="N59" s="20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157"/>
    </row>
    <row r="60" spans="1:26" s="21" customFormat="1" ht="15" customHeight="1">
      <c r="A60" s="95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1"/>
      <c r="N60" s="20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157"/>
    </row>
    <row r="61" spans="1:26" s="21" customFormat="1" ht="15" customHeight="1">
      <c r="A61" s="96"/>
      <c r="B61" s="276" t="s">
        <v>138</v>
      </c>
      <c r="C61" s="73"/>
      <c r="D61" s="73"/>
      <c r="E61" s="277"/>
      <c r="F61" s="278"/>
      <c r="G61" s="279"/>
      <c r="H61" s="90"/>
      <c r="I61" s="90"/>
      <c r="J61" s="90"/>
      <c r="K61" s="90"/>
      <c r="L61" s="90"/>
      <c r="M61" s="91"/>
      <c r="N61" s="20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157"/>
    </row>
    <row r="62" spans="1:26" s="21" customFormat="1" ht="15" customHeight="1">
      <c r="A62" s="96" t="s">
        <v>80</v>
      </c>
      <c r="B62" s="275" t="s">
        <v>104</v>
      </c>
      <c r="C62" s="280" t="s">
        <v>137</v>
      </c>
      <c r="D62" s="280" t="s">
        <v>67</v>
      </c>
      <c r="E62" s="280" t="s">
        <v>67</v>
      </c>
      <c r="F62" s="280" t="s">
        <v>69</v>
      </c>
      <c r="G62" s="280" t="s">
        <v>71</v>
      </c>
      <c r="H62" s="90"/>
      <c r="I62" s="90"/>
      <c r="J62" s="90"/>
      <c r="K62" s="90"/>
      <c r="L62" s="90"/>
      <c r="M62" s="91"/>
      <c r="N62" s="20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157"/>
    </row>
    <row r="63" spans="1:26" s="25" customFormat="1" ht="15" customHeight="1">
      <c r="A63" s="96" t="s">
        <v>81</v>
      </c>
      <c r="B63" s="275" t="s">
        <v>31</v>
      </c>
      <c r="C63" s="275" t="s">
        <v>31</v>
      </c>
      <c r="D63" s="275" t="s">
        <v>76</v>
      </c>
      <c r="E63" s="275"/>
      <c r="F63" s="275" t="s">
        <v>32</v>
      </c>
      <c r="G63" s="275" t="s">
        <v>77</v>
      </c>
      <c r="H63" s="90"/>
      <c r="I63" s="90"/>
      <c r="J63" s="90"/>
      <c r="K63" s="90"/>
      <c r="L63" s="90"/>
      <c r="M63" s="91"/>
      <c r="N63" s="22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158"/>
    </row>
    <row r="64" spans="1:26" s="25" customFormat="1" ht="15" customHeight="1">
      <c r="A64" s="96" t="s">
        <v>82</v>
      </c>
      <c r="B64" s="275" t="s">
        <v>65</v>
      </c>
      <c r="C64" s="275" t="s">
        <v>65</v>
      </c>
      <c r="D64" s="275" t="s">
        <v>105</v>
      </c>
      <c r="E64" s="275" t="s">
        <v>68</v>
      </c>
      <c r="F64" s="275" t="s">
        <v>70</v>
      </c>
      <c r="G64" s="275" t="s">
        <v>72</v>
      </c>
      <c r="H64" s="90"/>
      <c r="I64" s="90"/>
      <c r="J64" s="90"/>
      <c r="K64" s="90"/>
      <c r="L64" s="90"/>
      <c r="M64" s="103"/>
      <c r="N64" s="22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158"/>
    </row>
    <row r="65" spans="1:26" s="25" customFormat="1" ht="15" customHeight="1">
      <c r="A65" s="96" t="s">
        <v>99</v>
      </c>
      <c r="B65" s="291">
        <v>0</v>
      </c>
      <c r="C65" s="291">
        <v>0</v>
      </c>
      <c r="D65" s="291">
        <v>100</v>
      </c>
      <c r="E65" s="99">
        <f>B65/1000-C65/1000+(D65/9.81)</f>
        <v>10.19367991845056</v>
      </c>
      <c r="F65" s="291">
        <v>0</v>
      </c>
      <c r="G65" s="291">
        <v>0</v>
      </c>
      <c r="H65" s="90"/>
      <c r="I65" s="90"/>
      <c r="J65" s="90"/>
      <c r="K65" s="90"/>
      <c r="L65" s="90"/>
      <c r="M65" s="103"/>
      <c r="N65" s="22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158"/>
    </row>
    <row r="66" spans="1:26" s="25" customFormat="1" ht="15" customHeight="1">
      <c r="A66" s="96" t="s">
        <v>100</v>
      </c>
      <c r="B66" s="291">
        <v>0</v>
      </c>
      <c r="C66" s="291">
        <v>0</v>
      </c>
      <c r="D66" s="291">
        <v>90</v>
      </c>
      <c r="E66" s="99">
        <f t="shared" ref="E66:E69" si="4">B66/1000-C66/1000+(D66/9.81)</f>
        <v>9.1743119266055047</v>
      </c>
      <c r="F66" s="291">
        <v>0</v>
      </c>
      <c r="G66" s="291">
        <v>400</v>
      </c>
      <c r="H66" s="90"/>
      <c r="I66" s="90"/>
      <c r="J66" s="90"/>
      <c r="K66" s="90"/>
      <c r="L66" s="90"/>
      <c r="M66" s="103"/>
      <c r="N66" s="22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158"/>
    </row>
    <row r="67" spans="1:26" s="25" customFormat="1" ht="15" customHeight="1">
      <c r="A67" s="96" t="s">
        <v>101</v>
      </c>
      <c r="B67" s="291">
        <v>0</v>
      </c>
      <c r="C67" s="291">
        <v>0</v>
      </c>
      <c r="D67" s="291">
        <v>70</v>
      </c>
      <c r="E67" s="99">
        <f t="shared" si="4"/>
        <v>7.1355759429153922</v>
      </c>
      <c r="F67" s="291">
        <v>0</v>
      </c>
      <c r="G67" s="291">
        <v>800</v>
      </c>
      <c r="H67" s="90"/>
      <c r="I67" s="90"/>
      <c r="J67" s="90"/>
      <c r="K67" s="90"/>
      <c r="L67" s="90"/>
      <c r="M67" s="19"/>
      <c r="N67" s="22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158"/>
    </row>
    <row r="68" spans="1:26" s="25" customFormat="1" ht="15" customHeight="1">
      <c r="A68" s="96" t="s">
        <v>102</v>
      </c>
      <c r="B68" s="291">
        <v>0</v>
      </c>
      <c r="C68" s="291">
        <v>0</v>
      </c>
      <c r="D68" s="291">
        <v>40</v>
      </c>
      <c r="E68" s="99">
        <f t="shared" si="4"/>
        <v>4.077471967380224</v>
      </c>
      <c r="F68" s="291">
        <v>0</v>
      </c>
      <c r="G68" s="291">
        <v>1200</v>
      </c>
      <c r="H68" s="90"/>
      <c r="I68" s="90"/>
      <c r="J68" s="90"/>
      <c r="K68" s="90"/>
      <c r="L68" s="90"/>
      <c r="M68" s="19"/>
      <c r="N68" s="22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158"/>
    </row>
    <row r="69" spans="1:26" s="25" customFormat="1" ht="15" customHeight="1">
      <c r="A69" s="96" t="s">
        <v>103</v>
      </c>
      <c r="B69" s="291">
        <v>0</v>
      </c>
      <c r="C69" s="291">
        <v>0</v>
      </c>
      <c r="D69" s="291">
        <v>0</v>
      </c>
      <c r="E69" s="99">
        <f t="shared" si="4"/>
        <v>0</v>
      </c>
      <c r="F69" s="291">
        <v>0</v>
      </c>
      <c r="G69" s="291">
        <v>1600</v>
      </c>
      <c r="H69" s="90"/>
      <c r="I69" s="90"/>
      <c r="J69" s="90"/>
      <c r="K69" s="90"/>
      <c r="L69" s="90"/>
      <c r="M69" s="19"/>
      <c r="N69" s="22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158"/>
    </row>
    <row r="70" spans="1:26" s="25" customFormat="1" ht="15" customHeight="1">
      <c r="A70" s="22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4"/>
      <c r="N70" s="22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158"/>
    </row>
    <row r="71" spans="1:26" s="25" customFormat="1" ht="15" customHeight="1">
      <c r="A71" s="22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4"/>
      <c r="N71" s="22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158"/>
    </row>
    <row r="72" spans="1:26" s="25" customFormat="1" ht="15" customHeight="1">
      <c r="A72" s="2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4"/>
      <c r="N72" s="22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158"/>
    </row>
    <row r="73" spans="1:26" s="25" customFormat="1" ht="15" customHeight="1" thickBot="1">
      <c r="A73" s="26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8"/>
      <c r="N73" s="26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60"/>
    </row>
    <row r="74" spans="1:26" s="25" customFormat="1" ht="1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77"/>
      <c r="P74" s="77"/>
      <c r="Q74" s="77"/>
      <c r="R74" s="77"/>
      <c r="S74" s="77"/>
    </row>
    <row r="75" spans="1:26" s="25" customFormat="1" ht="1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77"/>
      <c r="P75" s="77"/>
      <c r="Q75" s="77"/>
      <c r="R75" s="77"/>
      <c r="S75" s="77"/>
    </row>
    <row r="76" spans="1:26" s="25" customFormat="1" ht="1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77"/>
      <c r="P76" s="77"/>
      <c r="Q76" s="77"/>
      <c r="R76" s="77"/>
      <c r="S76" s="77"/>
    </row>
    <row r="77" spans="1:26" s="25" customFormat="1" ht="1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77"/>
      <c r="P77" s="77"/>
      <c r="Q77" s="77"/>
      <c r="R77" s="77"/>
      <c r="S77" s="77"/>
    </row>
    <row r="78" spans="1:26" s="25" customFormat="1" ht="1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77"/>
      <c r="P78" s="77"/>
      <c r="Q78" s="77"/>
      <c r="R78" s="77"/>
      <c r="S78" s="77"/>
    </row>
    <row r="79" spans="1:26" s="25" customFormat="1" ht="1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77"/>
      <c r="P79" s="77"/>
      <c r="Q79" s="77"/>
      <c r="R79" s="77"/>
      <c r="S79" s="77"/>
    </row>
    <row r="80" spans="1:26" s="25" customFormat="1" ht="1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77"/>
      <c r="P80" s="77"/>
      <c r="Q80" s="77"/>
      <c r="R80" s="77"/>
      <c r="S80" s="77"/>
    </row>
    <row r="81" spans="1:19" s="25" customFormat="1" ht="1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77"/>
      <c r="P81" s="77"/>
      <c r="Q81" s="77"/>
      <c r="R81" s="77"/>
      <c r="S81" s="77"/>
    </row>
    <row r="82" spans="1:19" s="25" customFormat="1" ht="1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77"/>
      <c r="P82" s="77"/>
      <c r="Q82" s="77"/>
      <c r="R82" s="77"/>
      <c r="S82" s="77"/>
    </row>
    <row r="83" spans="1:19" s="25" customFormat="1" ht="1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77"/>
      <c r="P83" s="77"/>
      <c r="Q83" s="77"/>
      <c r="R83" s="77"/>
      <c r="S83" s="77"/>
    </row>
    <row r="84" spans="1:19" s="25" customFormat="1" ht="20.100000000000001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77"/>
      <c r="P84" s="77"/>
      <c r="Q84" s="77"/>
      <c r="R84" s="77"/>
      <c r="S84" s="77"/>
    </row>
    <row r="85" spans="1:19" s="25" customFormat="1" ht="20.100000000000001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77"/>
      <c r="P85" s="77"/>
      <c r="Q85" s="77"/>
      <c r="R85" s="77"/>
      <c r="S85" s="77"/>
    </row>
    <row r="86" spans="1:19" s="25" customFormat="1" ht="20.100000000000001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77"/>
      <c r="P86" s="77"/>
      <c r="Q86" s="77"/>
      <c r="R86" s="77"/>
      <c r="S86" s="77"/>
    </row>
    <row r="87" spans="1:19" s="25" customFormat="1" ht="20.100000000000001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77"/>
      <c r="P87" s="77"/>
      <c r="Q87" s="77"/>
      <c r="R87" s="77"/>
      <c r="S87" s="77"/>
    </row>
    <row r="88" spans="1:19" s="25" customFormat="1" ht="20.100000000000001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77"/>
      <c r="P88" s="77"/>
      <c r="Q88" s="77"/>
      <c r="R88" s="77"/>
      <c r="S88" s="77"/>
    </row>
    <row r="89" spans="1:19" s="25" customFormat="1" ht="20.100000000000001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 s="25" customFormat="1" ht="20.100000000000001" customHeight="1"/>
    <row r="91" spans="1:19" s="25" customFormat="1" ht="20.100000000000001" customHeight="1"/>
    <row r="92" spans="1:19" s="25" customFormat="1" ht="20.100000000000001" customHeight="1"/>
    <row r="93" spans="1:19" s="25" customFormat="1" ht="20.100000000000001" customHeight="1"/>
    <row r="94" spans="1:19" s="25" customFormat="1" ht="20.100000000000001" customHeight="1"/>
    <row r="95" spans="1:19" s="25" customFormat="1" ht="20.100000000000001" customHeight="1"/>
    <row r="96" spans="1:19" s="25" customFormat="1" ht="20.100000000000001" customHeight="1"/>
    <row r="97" s="25" customFormat="1" ht="20.100000000000001" customHeight="1"/>
    <row r="98" s="25" customFormat="1" ht="20.100000000000001" customHeight="1"/>
    <row r="99" s="25" customFormat="1" ht="20.100000000000001" customHeight="1"/>
    <row r="100" s="25" customFormat="1" ht="20.100000000000001" customHeight="1"/>
    <row r="101" s="25" customFormat="1" ht="20.100000000000001" customHeight="1"/>
    <row r="102" s="25" customFormat="1" ht="20.100000000000001" customHeight="1"/>
    <row r="103" s="25" customFormat="1" ht="20.100000000000001" customHeight="1"/>
    <row r="104" s="25" customFormat="1" ht="20.100000000000001" customHeight="1"/>
    <row r="105" s="25" customFormat="1" ht="20.100000000000001" customHeight="1"/>
    <row r="106" s="25" customFormat="1" ht="20.100000000000001" customHeight="1"/>
    <row r="107" s="25" customFormat="1" ht="20.100000000000001" customHeight="1"/>
    <row r="108" s="25" customFormat="1" ht="20.100000000000001" customHeight="1"/>
    <row r="109" s="25" customFormat="1" ht="20.100000000000001" customHeight="1"/>
    <row r="110" s="25" customFormat="1" ht="20.100000000000001" customHeight="1"/>
    <row r="111" s="25" customFormat="1" ht="20.100000000000001" customHeight="1"/>
    <row r="112" s="25" customFormat="1" ht="20.100000000000001" customHeight="1"/>
    <row r="113" s="25" customFormat="1" ht="20.100000000000001" customHeight="1"/>
    <row r="114" s="25" customFormat="1" ht="20.100000000000001" customHeight="1"/>
    <row r="115" s="25" customFormat="1" ht="20.100000000000001" customHeight="1"/>
    <row r="116" s="25" customFormat="1" ht="20.100000000000001" customHeight="1"/>
    <row r="117" s="25" customFormat="1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  <row r="213" ht="20.100000000000001" customHeight="1"/>
    <row r="214" ht="20.100000000000001" customHeight="1"/>
    <row r="215" ht="20.100000000000001" customHeight="1"/>
  </sheetData>
  <pageMargins left="0.25" right="0.25" top="0.75" bottom="0.75" header="0.3" footer="0.3"/>
  <pageSetup paperSize="8" orientation="portrait" r:id="rId1"/>
  <headerFooter>
    <oddFooter>&amp;LDocument No. F8924
Revision No.6&amp;RLast Review Date: 14/12/2022
Next Review Date: 14/12/2024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3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customWidth="1"/>
    <col min="2" max="3" width="9.7109375" style="1" customWidth="1"/>
    <col min="4" max="17" width="9.7109375" customWidth="1"/>
  </cols>
  <sheetData>
    <row r="1" spans="1:13" ht="20.100000000000001" customHeight="1">
      <c r="A1" s="235"/>
      <c r="B1" s="236" t="str">
        <f>'Project Info'!$B$1</f>
        <v>Project Name:</v>
      </c>
      <c r="C1" s="236"/>
      <c r="D1" s="237"/>
      <c r="E1" s="236" t="str">
        <f>'Project Info'!$E$1</f>
        <v>Name</v>
      </c>
      <c r="F1" s="237"/>
      <c r="G1" s="238"/>
      <c r="H1" s="238"/>
      <c r="I1" s="238"/>
      <c r="J1" s="238"/>
      <c r="K1" s="247"/>
      <c r="L1" s="248"/>
      <c r="M1" s="249"/>
    </row>
    <row r="2" spans="1:13" ht="20.100000000000001" customHeight="1">
      <c r="A2" s="240"/>
      <c r="B2" s="241" t="str">
        <f>'Project Info'!$B$2</f>
        <v>Finance No:</v>
      </c>
      <c r="C2" s="241"/>
      <c r="D2" s="242"/>
      <c r="E2" s="241" t="str">
        <f>'Project Info'!$E$2</f>
        <v>No</v>
      </c>
      <c r="F2" s="242"/>
      <c r="G2" s="243"/>
      <c r="H2" s="243"/>
      <c r="I2" s="243"/>
      <c r="J2" s="243"/>
      <c r="K2" s="250"/>
      <c r="L2" s="145"/>
      <c r="M2" s="232"/>
    </row>
    <row r="3" spans="1:13" ht="20.100000000000001" customHeight="1">
      <c r="A3" s="240"/>
      <c r="B3" s="241" t="str">
        <f>'Project Info'!$B$3</f>
        <v>Project Address:</v>
      </c>
      <c r="C3" s="241"/>
      <c r="D3" s="242"/>
      <c r="E3" s="241" t="str">
        <f>'Project Info'!$E$3</f>
        <v>Address</v>
      </c>
      <c r="F3" s="242"/>
      <c r="G3" s="243"/>
      <c r="H3" s="243"/>
      <c r="I3" s="243"/>
      <c r="J3" s="243"/>
      <c r="K3" s="250"/>
      <c r="L3" s="145"/>
      <c r="M3" s="232"/>
    </row>
    <row r="4" spans="1:13" ht="15" customHeight="1">
      <c r="A4" s="144" t="s">
        <v>287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4"/>
    </row>
    <row r="5" spans="1:13" ht="15" customHeight="1">
      <c r="A5" s="6"/>
      <c r="B5" s="267"/>
      <c r="C5" s="267"/>
      <c r="D5" s="6"/>
      <c r="E5" s="6"/>
      <c r="F5" s="6"/>
      <c r="G5" s="6"/>
      <c r="H5" s="6"/>
    </row>
    <row r="6" spans="1:13" ht="15" customHeight="1">
      <c r="A6" s="6"/>
      <c r="B6" s="267"/>
      <c r="C6" s="267"/>
      <c r="D6" s="6"/>
      <c r="E6" s="6"/>
      <c r="F6" s="6"/>
      <c r="G6" s="6"/>
      <c r="H6" s="6"/>
    </row>
    <row r="7" spans="1:13" ht="15" customHeight="1">
      <c r="A7" s="5"/>
      <c r="B7" s="268"/>
      <c r="C7" s="268"/>
      <c r="D7" s="6"/>
      <c r="E7" s="6"/>
      <c r="F7" s="6"/>
      <c r="G7" s="6"/>
      <c r="H7" s="6"/>
    </row>
    <row r="8" spans="1:13" ht="15" customHeight="1">
      <c r="A8" s="5"/>
      <c r="B8" s="267"/>
      <c r="C8" s="267"/>
      <c r="D8" s="6"/>
      <c r="E8" s="6"/>
      <c r="F8" s="6"/>
      <c r="G8" s="6"/>
      <c r="H8" s="6"/>
    </row>
    <row r="9" spans="1:13" ht="15" customHeight="1">
      <c r="A9" s="269"/>
      <c r="B9" s="267"/>
      <c r="C9" s="267"/>
      <c r="D9" s="6"/>
      <c r="E9" s="6"/>
      <c r="F9" s="6"/>
      <c r="G9" s="6"/>
      <c r="H9" s="6"/>
    </row>
    <row r="10" spans="1:13" ht="15" customHeight="1">
      <c r="A10" s="270"/>
      <c r="B10" s="267"/>
      <c r="C10" s="267"/>
      <c r="D10" s="6"/>
      <c r="E10" s="6"/>
      <c r="F10" s="6"/>
      <c r="G10" s="6"/>
      <c r="H10" s="6"/>
    </row>
    <row r="11" spans="1:13" ht="15" customHeight="1">
      <c r="A11" s="270"/>
      <c r="B11" s="267"/>
      <c r="C11" s="267"/>
      <c r="D11" s="6"/>
      <c r="E11" s="6"/>
      <c r="F11" s="6"/>
      <c r="G11" s="6"/>
      <c r="H11" s="6"/>
    </row>
    <row r="12" spans="1:13" ht="15" customHeight="1">
      <c r="A12" s="270"/>
      <c r="B12" s="267"/>
      <c r="C12" s="267"/>
      <c r="D12" s="6"/>
      <c r="E12" s="6"/>
      <c r="F12" s="6"/>
      <c r="G12" s="6"/>
      <c r="H12" s="6"/>
    </row>
    <row r="13" spans="1:13" ht="15" customHeight="1">
      <c r="A13" s="270"/>
      <c r="B13" s="271"/>
      <c r="C13" s="271"/>
      <c r="D13" s="6"/>
      <c r="E13" s="6"/>
      <c r="F13" s="6"/>
      <c r="G13" s="6"/>
      <c r="H13" s="6"/>
    </row>
    <row r="14" spans="1:13" ht="15" customHeight="1">
      <c r="A14" s="270"/>
      <c r="B14" s="271"/>
      <c r="C14" s="271"/>
      <c r="D14" s="6"/>
      <c r="E14" s="6"/>
      <c r="F14" s="6"/>
      <c r="G14" s="6"/>
      <c r="H14" s="6"/>
    </row>
    <row r="15" spans="1:13" ht="15" customHeight="1">
      <c r="A15" s="270"/>
      <c r="B15" s="267"/>
      <c r="C15" s="267"/>
      <c r="D15" s="6"/>
      <c r="E15" s="6"/>
      <c r="F15" s="6"/>
      <c r="G15" s="6"/>
      <c r="H15" s="6"/>
    </row>
    <row r="16" spans="1:13" ht="15" customHeight="1">
      <c r="A16" s="270"/>
      <c r="B16" s="271"/>
      <c r="C16" s="271"/>
      <c r="D16" s="6"/>
      <c r="E16" s="6"/>
      <c r="F16" s="6"/>
      <c r="G16" s="6"/>
      <c r="H16" s="6"/>
    </row>
    <row r="17" spans="1:13" ht="15" customHeight="1">
      <c r="A17" s="270"/>
      <c r="B17" s="267"/>
      <c r="C17" s="267"/>
      <c r="D17" s="6"/>
      <c r="E17" s="6"/>
      <c r="F17" s="6"/>
      <c r="G17" s="6"/>
      <c r="H17" s="6"/>
    </row>
    <row r="18" spans="1:13" ht="15" customHeight="1">
      <c r="A18" s="270"/>
      <c r="B18" s="267"/>
      <c r="C18" s="267"/>
      <c r="D18" s="6"/>
      <c r="E18" s="6"/>
      <c r="F18" s="6"/>
      <c r="G18" s="6"/>
      <c r="H18" s="6"/>
    </row>
    <row r="19" spans="1:13" ht="15" customHeight="1">
      <c r="A19" s="144" t="s">
        <v>288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4"/>
    </row>
    <row r="20" spans="1:13" ht="15" customHeight="1">
      <c r="A20" s="270"/>
      <c r="B20" s="267"/>
      <c r="C20" s="267"/>
      <c r="D20" s="6"/>
      <c r="E20" s="6"/>
      <c r="F20" s="6"/>
      <c r="G20" s="6"/>
      <c r="H20" s="6"/>
    </row>
    <row r="21" spans="1:13" ht="15" customHeight="1">
      <c r="A21" s="270"/>
      <c r="B21" s="271"/>
      <c r="C21" s="271"/>
      <c r="D21" s="6"/>
      <c r="E21" s="6"/>
      <c r="F21" s="6"/>
      <c r="G21" s="6"/>
      <c r="H21" s="6"/>
    </row>
    <row r="22" spans="1:13" ht="15" customHeight="1">
      <c r="A22" s="270"/>
      <c r="B22" s="267"/>
      <c r="C22" s="267"/>
      <c r="D22" s="6"/>
      <c r="E22" s="6"/>
      <c r="F22" s="6"/>
      <c r="G22" s="6"/>
      <c r="H22" s="6"/>
    </row>
    <row r="23" spans="1:13" ht="15" customHeight="1">
      <c r="A23" s="270"/>
      <c r="B23" s="267"/>
      <c r="C23" s="267"/>
      <c r="D23" s="6"/>
      <c r="E23" s="6"/>
      <c r="F23" s="6"/>
      <c r="G23" s="6"/>
      <c r="H23" s="6"/>
    </row>
    <row r="24" spans="1:13" ht="15" customHeight="1">
      <c r="A24" s="270"/>
      <c r="B24" s="271"/>
      <c r="C24" s="271"/>
      <c r="D24" s="6"/>
      <c r="E24" s="6"/>
      <c r="F24" s="6"/>
      <c r="G24" s="6"/>
      <c r="H24" s="6"/>
    </row>
    <row r="25" spans="1:13" ht="15" customHeight="1">
      <c r="A25" s="270"/>
      <c r="B25" s="267"/>
      <c r="C25" s="267"/>
      <c r="D25" s="6"/>
      <c r="E25" s="6"/>
      <c r="F25" s="6"/>
      <c r="G25" s="6"/>
      <c r="H25" s="6"/>
    </row>
    <row r="26" spans="1:13" ht="15" customHeight="1">
      <c r="A26" s="270"/>
      <c r="B26" s="267"/>
      <c r="C26" s="267"/>
      <c r="D26" s="6"/>
      <c r="E26" s="6"/>
      <c r="F26" s="6"/>
      <c r="G26" s="6"/>
      <c r="H26" s="6"/>
    </row>
    <row r="27" spans="1:13" ht="15" customHeight="1">
      <c r="A27" s="269"/>
      <c r="B27" s="267"/>
      <c r="C27" s="267"/>
      <c r="D27" s="6"/>
      <c r="E27" s="6"/>
      <c r="F27" s="6"/>
      <c r="G27" s="6"/>
      <c r="H27" s="6"/>
    </row>
    <row r="28" spans="1:13" ht="15" customHeight="1">
      <c r="A28" s="270"/>
      <c r="B28" s="267"/>
      <c r="C28" s="267"/>
      <c r="D28" s="6"/>
      <c r="E28" s="6"/>
      <c r="F28" s="6"/>
      <c r="G28" s="6"/>
      <c r="H28" s="6"/>
    </row>
    <row r="29" spans="1:13" ht="15" customHeight="1">
      <c r="A29" s="270"/>
      <c r="B29" s="271"/>
      <c r="C29" s="271"/>
      <c r="D29" s="6"/>
      <c r="E29" s="6"/>
      <c r="F29" s="6"/>
      <c r="G29" s="6"/>
      <c r="H29" s="6"/>
    </row>
    <row r="30" spans="1:13" ht="15" customHeight="1">
      <c r="A30" s="270"/>
      <c r="B30" s="267"/>
      <c r="C30" s="267"/>
      <c r="D30" s="6"/>
      <c r="E30" s="6"/>
      <c r="F30" s="6"/>
      <c r="G30" s="6"/>
      <c r="H30" s="6"/>
    </row>
    <row r="31" spans="1:13" ht="15" customHeight="1">
      <c r="A31" s="270"/>
      <c r="B31" s="271"/>
      <c r="C31" s="271"/>
      <c r="D31" s="6"/>
      <c r="E31" s="6"/>
      <c r="F31" s="6"/>
      <c r="G31" s="6"/>
      <c r="H31" s="6"/>
    </row>
    <row r="32" spans="1:13" ht="15" customHeight="1">
      <c r="A32" s="144" t="s">
        <v>302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4"/>
    </row>
    <row r="33" spans="1:8" ht="15" customHeight="1">
      <c r="A33" s="270"/>
      <c r="B33" s="267"/>
      <c r="C33" s="267"/>
      <c r="D33" s="6"/>
      <c r="E33" s="6"/>
      <c r="F33" s="6"/>
      <c r="G33" s="6"/>
      <c r="H33" s="6"/>
    </row>
    <row r="34" spans="1:8" ht="15" customHeight="1">
      <c r="A34" s="270"/>
      <c r="B34" s="267"/>
      <c r="C34" s="267"/>
      <c r="D34" s="6"/>
      <c r="E34" s="6"/>
      <c r="F34" s="6"/>
      <c r="G34" s="6"/>
      <c r="H34" s="6"/>
    </row>
    <row r="35" spans="1:8" ht="15" customHeight="1">
      <c r="A35" s="269"/>
      <c r="B35" s="267"/>
      <c r="C35" s="267"/>
      <c r="D35" s="6"/>
      <c r="E35" s="6"/>
      <c r="F35" s="6"/>
      <c r="G35" s="6"/>
      <c r="H35" s="6"/>
    </row>
    <row r="36" spans="1:8" ht="15" customHeight="1">
      <c r="A36" s="270"/>
      <c r="B36" s="267"/>
      <c r="C36" s="267"/>
      <c r="D36" s="6"/>
      <c r="E36" s="6"/>
      <c r="F36" s="6"/>
      <c r="G36" s="6"/>
      <c r="H36" s="6"/>
    </row>
    <row r="37" spans="1:8" ht="15" customHeight="1">
      <c r="A37" s="270"/>
      <c r="B37" s="267"/>
      <c r="C37" s="267"/>
      <c r="D37" s="6"/>
      <c r="E37" s="6"/>
      <c r="F37" s="6"/>
      <c r="G37" s="6"/>
      <c r="H37" s="6"/>
    </row>
    <row r="38" spans="1:8" ht="15" customHeight="1">
      <c r="A38" s="270"/>
      <c r="B38" s="267"/>
      <c r="C38" s="267"/>
      <c r="D38" s="6"/>
      <c r="E38" s="6"/>
      <c r="F38" s="6"/>
      <c r="G38" s="6"/>
      <c r="H38" s="6"/>
    </row>
    <row r="39" spans="1:8" ht="15" customHeight="1">
      <c r="A39" s="270"/>
      <c r="B39" s="267"/>
      <c r="C39" s="267"/>
      <c r="D39" s="6"/>
      <c r="E39" s="6"/>
      <c r="F39" s="6"/>
      <c r="G39" s="6"/>
      <c r="H39" s="6"/>
    </row>
    <row r="40" spans="1:8" ht="15" customHeight="1">
      <c r="A40" s="270"/>
      <c r="B40" s="267"/>
      <c r="C40" s="267"/>
      <c r="D40" s="6"/>
      <c r="E40" s="6"/>
      <c r="F40" s="6"/>
      <c r="G40" s="6"/>
      <c r="H40" s="6"/>
    </row>
    <row r="41" spans="1:8" ht="15" customHeight="1">
      <c r="A41" s="269"/>
      <c r="B41" s="267"/>
      <c r="C41" s="267"/>
      <c r="D41" s="6"/>
      <c r="E41" s="6"/>
      <c r="F41" s="6"/>
      <c r="G41" s="6"/>
      <c r="H41" s="6"/>
    </row>
    <row r="42" spans="1:8" ht="15" customHeight="1">
      <c r="A42" s="270"/>
      <c r="B42" s="267"/>
      <c r="C42" s="267"/>
      <c r="D42" s="6"/>
      <c r="E42" s="6"/>
      <c r="F42" s="6"/>
      <c r="G42" s="6"/>
      <c r="H42" s="6"/>
    </row>
    <row r="43" spans="1:8" ht="15" customHeight="1">
      <c r="A43" s="270"/>
      <c r="B43" s="267"/>
      <c r="C43" s="267"/>
      <c r="D43" s="6"/>
      <c r="E43" s="6"/>
      <c r="F43" s="6"/>
      <c r="G43" s="6"/>
      <c r="H43" s="6"/>
    </row>
    <row r="44" spans="1:8" ht="15" customHeight="1">
      <c r="A44" s="270"/>
      <c r="B44" s="267"/>
      <c r="C44" s="267"/>
      <c r="D44" s="6"/>
      <c r="E44" s="6"/>
      <c r="F44" s="6"/>
      <c r="G44" s="6"/>
      <c r="H44" s="6"/>
    </row>
    <row r="45" spans="1:8" ht="15" customHeight="1">
      <c r="A45" s="270"/>
      <c r="B45" s="267"/>
      <c r="C45" s="267"/>
      <c r="D45" s="6"/>
      <c r="E45" s="6"/>
      <c r="F45" s="6"/>
      <c r="G45" s="6"/>
      <c r="H45" s="6"/>
    </row>
    <row r="46" spans="1:8" ht="15" customHeight="1">
      <c r="A46" s="270"/>
      <c r="B46" s="267"/>
      <c r="C46" s="267"/>
      <c r="D46" s="6"/>
      <c r="E46" s="6"/>
      <c r="F46" s="6"/>
      <c r="G46" s="6"/>
      <c r="H46" s="6"/>
    </row>
    <row r="47" spans="1:8" ht="15" customHeight="1">
      <c r="A47" s="270"/>
      <c r="B47" s="267"/>
      <c r="C47" s="267"/>
      <c r="D47" s="6"/>
      <c r="E47" s="6"/>
      <c r="F47" s="6"/>
      <c r="G47" s="6"/>
      <c r="H47" s="6"/>
    </row>
    <row r="48" spans="1:8" ht="15" customHeight="1">
      <c r="A48" s="270"/>
      <c r="B48" s="267"/>
      <c r="C48" s="267"/>
      <c r="D48" s="6"/>
      <c r="E48" s="6"/>
      <c r="F48" s="6"/>
      <c r="G48" s="6"/>
      <c r="H48" s="6"/>
    </row>
    <row r="49" spans="1:8" ht="15" customHeight="1">
      <c r="A49" s="270"/>
      <c r="B49" s="267"/>
      <c r="C49" s="267"/>
      <c r="D49" s="6"/>
      <c r="E49" s="6"/>
      <c r="F49" s="6"/>
      <c r="G49" s="6"/>
      <c r="H49" s="6"/>
    </row>
    <row r="50" spans="1:8" ht="15" customHeight="1">
      <c r="A50" s="270"/>
      <c r="B50" s="267"/>
      <c r="C50" s="267"/>
      <c r="D50" s="6"/>
      <c r="E50" s="6"/>
      <c r="F50" s="6"/>
      <c r="G50" s="6"/>
      <c r="H50" s="6"/>
    </row>
    <row r="51" spans="1:8" ht="15" customHeight="1">
      <c r="A51" s="270"/>
      <c r="B51" s="267"/>
      <c r="C51" s="267"/>
      <c r="D51" s="6"/>
      <c r="E51" s="6"/>
      <c r="F51" s="6"/>
      <c r="G51" s="6"/>
      <c r="H51" s="6"/>
    </row>
    <row r="52" spans="1:8" ht="15" customHeight="1">
      <c r="A52" s="270"/>
      <c r="B52" s="267"/>
      <c r="C52" s="267"/>
      <c r="D52" s="6"/>
      <c r="E52" s="6"/>
      <c r="F52" s="6"/>
      <c r="G52" s="6"/>
      <c r="H52" s="6"/>
    </row>
    <row r="53" spans="1:8" ht="15" customHeight="1">
      <c r="A53" s="270"/>
      <c r="B53" s="267"/>
      <c r="C53" s="267"/>
      <c r="D53" s="6"/>
      <c r="E53" s="6"/>
      <c r="F53" s="6"/>
      <c r="G53" s="6"/>
      <c r="H53" s="6"/>
    </row>
    <row r="54" spans="1:8" ht="15" customHeight="1">
      <c r="A54" s="269"/>
      <c r="B54" s="267"/>
      <c r="C54" s="267"/>
      <c r="D54" s="6"/>
      <c r="E54" s="6"/>
      <c r="F54" s="6"/>
      <c r="G54" s="6"/>
      <c r="H54" s="6"/>
    </row>
    <row r="55" spans="1:8" ht="15" customHeight="1">
      <c r="A55" s="270"/>
      <c r="B55" s="267"/>
      <c r="C55" s="267"/>
      <c r="D55" s="6"/>
      <c r="E55" s="6"/>
      <c r="F55" s="6"/>
      <c r="G55" s="6"/>
      <c r="H55" s="6"/>
    </row>
    <row r="56" spans="1:8" ht="15" customHeight="1">
      <c r="A56" s="270"/>
      <c r="B56" s="267"/>
      <c r="C56" s="267"/>
      <c r="D56" s="6"/>
      <c r="E56" s="6"/>
      <c r="F56" s="6"/>
      <c r="G56" s="6"/>
      <c r="H56" s="6"/>
    </row>
    <row r="57" spans="1:8" ht="15" customHeight="1">
      <c r="A57" s="270"/>
      <c r="B57" s="267"/>
      <c r="C57" s="267"/>
      <c r="D57" s="6"/>
      <c r="E57" s="6"/>
      <c r="F57" s="6"/>
      <c r="G57" s="6"/>
      <c r="H57" s="6"/>
    </row>
    <row r="58" spans="1:8" ht="15" customHeight="1">
      <c r="A58" s="270"/>
      <c r="B58" s="267"/>
      <c r="C58" s="267"/>
      <c r="D58" s="6"/>
      <c r="E58" s="6"/>
      <c r="F58" s="6"/>
      <c r="G58" s="6"/>
      <c r="H58" s="6"/>
    </row>
    <row r="59" spans="1:8" ht="15" customHeight="1">
      <c r="A59" s="269"/>
      <c r="B59" s="267"/>
      <c r="C59" s="267"/>
      <c r="D59" s="6"/>
      <c r="E59" s="6"/>
      <c r="F59" s="6"/>
      <c r="G59" s="6"/>
      <c r="H59" s="6"/>
    </row>
    <row r="60" spans="1:8" ht="15" customHeight="1">
      <c r="A60" s="270"/>
      <c r="B60" s="267"/>
      <c r="C60" s="267"/>
      <c r="D60" s="6"/>
      <c r="E60" s="6"/>
      <c r="F60" s="6"/>
      <c r="G60" s="6"/>
      <c r="H60" s="6"/>
    </row>
    <row r="61" spans="1:8" ht="15" customHeight="1">
      <c r="A61" s="270"/>
      <c r="B61" s="267"/>
      <c r="C61" s="267"/>
      <c r="D61" s="6"/>
      <c r="E61" s="6"/>
      <c r="F61" s="6"/>
      <c r="G61" s="6"/>
      <c r="H61" s="6"/>
    </row>
    <row r="62" spans="1:8" ht="15" customHeight="1">
      <c r="A62" s="270"/>
      <c r="B62" s="267"/>
      <c r="C62" s="267"/>
      <c r="D62" s="6"/>
      <c r="E62" s="6"/>
      <c r="F62" s="6"/>
      <c r="G62" s="6"/>
      <c r="H62" s="6"/>
    </row>
    <row r="63" spans="1:8" ht="15" customHeight="1">
      <c r="A63" s="270"/>
      <c r="B63" s="267"/>
      <c r="C63" s="267"/>
      <c r="D63" s="6"/>
      <c r="E63" s="6"/>
      <c r="F63" s="6"/>
      <c r="G63" s="6"/>
      <c r="H63" s="6"/>
    </row>
    <row r="64" spans="1:8" ht="15" customHeight="1">
      <c r="A64" s="270"/>
      <c r="B64" s="267"/>
      <c r="C64" s="267"/>
      <c r="D64" s="6"/>
      <c r="E64" s="6"/>
      <c r="F64" s="6"/>
      <c r="G64" s="6"/>
      <c r="H64" s="6"/>
    </row>
    <row r="65" spans="1:8" ht="15" customHeight="1">
      <c r="A65" s="6"/>
      <c r="B65" s="267"/>
      <c r="C65" s="267"/>
      <c r="D65" s="6"/>
      <c r="E65" s="6"/>
      <c r="F65" s="6"/>
      <c r="G65" s="6"/>
      <c r="H65" s="6"/>
    </row>
    <row r="66" spans="1:8" ht="15" customHeight="1">
      <c r="A66" s="6"/>
      <c r="B66" s="267"/>
      <c r="C66" s="267"/>
      <c r="D66" s="6"/>
      <c r="E66" s="6"/>
      <c r="F66" s="6"/>
      <c r="G66" s="6"/>
      <c r="H66" s="6"/>
    </row>
    <row r="67" spans="1:8" ht="15" customHeight="1">
      <c r="A67" s="6"/>
      <c r="B67" s="267"/>
      <c r="C67" s="267"/>
      <c r="D67" s="6"/>
      <c r="E67" s="6"/>
      <c r="F67" s="6"/>
      <c r="G67" s="6"/>
      <c r="H67" s="6"/>
    </row>
    <row r="68" spans="1:8" ht="15" customHeight="1">
      <c r="A68" s="6"/>
      <c r="B68" s="267"/>
      <c r="C68" s="267"/>
      <c r="D68" s="6"/>
      <c r="E68" s="6"/>
      <c r="F68" s="6"/>
      <c r="G68" s="6"/>
      <c r="H68" s="6"/>
    </row>
    <row r="69" spans="1:8" ht="15" customHeight="1">
      <c r="A69" s="6"/>
      <c r="B69" s="267"/>
      <c r="C69" s="267"/>
      <c r="D69" s="6"/>
      <c r="E69" s="6"/>
      <c r="F69" s="6"/>
      <c r="G69" s="6"/>
      <c r="H69" s="6"/>
    </row>
    <row r="70" spans="1:8" ht="15" customHeight="1">
      <c r="A70" s="6"/>
      <c r="B70" s="267"/>
      <c r="C70" s="267"/>
      <c r="D70" s="6"/>
      <c r="E70" s="6"/>
      <c r="F70" s="6"/>
      <c r="G70" s="6"/>
      <c r="H70" s="6"/>
    </row>
    <row r="71" spans="1:8" ht="15" customHeight="1">
      <c r="A71" s="6"/>
      <c r="B71" s="267"/>
      <c r="C71" s="267"/>
      <c r="D71" s="6"/>
      <c r="E71" s="6"/>
      <c r="F71" s="6"/>
      <c r="G71" s="6"/>
      <c r="H71" s="6"/>
    </row>
    <row r="72" spans="1:8" ht="15" customHeight="1">
      <c r="A72" s="6"/>
      <c r="B72" s="267"/>
      <c r="C72" s="267"/>
      <c r="D72" s="6"/>
      <c r="E72" s="6"/>
      <c r="F72" s="6"/>
      <c r="G72" s="6"/>
      <c r="H72" s="6"/>
    </row>
    <row r="73" spans="1:8" ht="15" customHeight="1">
      <c r="A73" s="6"/>
      <c r="B73" s="267"/>
      <c r="C73" s="267"/>
      <c r="D73" s="6"/>
      <c r="E73" s="6"/>
      <c r="F73" s="6"/>
      <c r="G73" s="6"/>
      <c r="H73" s="6"/>
    </row>
    <row r="74" spans="1:8" ht="15" customHeight="1">
      <c r="A74" s="6"/>
      <c r="B74" s="267"/>
      <c r="C74" s="267"/>
      <c r="D74" s="6"/>
      <c r="E74" s="6"/>
      <c r="F74" s="6"/>
      <c r="G74" s="6"/>
      <c r="H74" s="6"/>
    </row>
    <row r="75" spans="1:8" ht="15" customHeight="1">
      <c r="A75" s="6"/>
      <c r="B75" s="267"/>
      <c r="C75" s="267"/>
      <c r="D75" s="6"/>
      <c r="E75" s="6"/>
      <c r="F75" s="6"/>
      <c r="G75" s="6"/>
      <c r="H75" s="6"/>
    </row>
    <row r="76" spans="1:8" ht="15" customHeight="1">
      <c r="A76" s="6"/>
      <c r="B76" s="267"/>
      <c r="C76" s="267"/>
      <c r="D76" s="6"/>
      <c r="E76" s="6"/>
      <c r="F76" s="6"/>
      <c r="G76" s="6"/>
      <c r="H76" s="6"/>
    </row>
    <row r="77" spans="1:8" ht="15" customHeight="1">
      <c r="A77" s="6"/>
      <c r="B77" s="267"/>
      <c r="C77" s="267"/>
      <c r="D77" s="6"/>
      <c r="E77" s="6"/>
      <c r="F77" s="6"/>
      <c r="G77" s="6"/>
      <c r="H77" s="6"/>
    </row>
    <row r="78" spans="1:8" ht="15" customHeight="1">
      <c r="A78" s="6"/>
      <c r="B78" s="267"/>
      <c r="C78" s="267"/>
      <c r="D78" s="6"/>
      <c r="E78" s="6"/>
      <c r="F78" s="6"/>
      <c r="G78" s="6"/>
      <c r="H78" s="6"/>
    </row>
    <row r="79" spans="1:8" ht="15" customHeight="1">
      <c r="A79" s="6"/>
      <c r="B79" s="267"/>
      <c r="C79" s="267"/>
      <c r="D79" s="6"/>
      <c r="E79" s="6"/>
      <c r="F79" s="6"/>
      <c r="G79" s="6"/>
      <c r="H79" s="6"/>
    </row>
    <row r="80" spans="1:8" ht="15" customHeight="1">
      <c r="A80" s="6"/>
      <c r="B80" s="267"/>
      <c r="C80" s="267"/>
      <c r="D80" s="6"/>
      <c r="E80" s="6"/>
      <c r="F80" s="6"/>
      <c r="G80" s="6"/>
      <c r="H80" s="6"/>
    </row>
    <row r="81" spans="1:8" ht="15" customHeight="1">
      <c r="A81" s="6"/>
      <c r="B81" s="267"/>
      <c r="C81" s="267"/>
      <c r="D81" s="6"/>
      <c r="E81" s="6"/>
      <c r="F81" s="6"/>
      <c r="G81" s="6"/>
      <c r="H81" s="6"/>
    </row>
    <row r="82" spans="1:8" ht="15" customHeight="1">
      <c r="A82" s="6"/>
      <c r="B82" s="267"/>
      <c r="C82" s="267"/>
      <c r="D82" s="6"/>
      <c r="E82" s="6"/>
      <c r="F82" s="6"/>
      <c r="G82" s="6"/>
      <c r="H82" s="6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&amp;LDocument No. F8924
Revision No. 6&amp;RLast Review Date: 14/12/2022
Next Review Date: 14/12/2024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WH155"/>
  <sheetViews>
    <sheetView showGridLines="0" zoomScaleNormal="100" zoomScaleSheetLayoutView="100" zoomScalePageLayoutView="115" workbookViewId="0">
      <selection activeCell="C1" sqref="C1"/>
    </sheetView>
  </sheetViews>
  <sheetFormatPr defaultRowHeight="12.75"/>
  <cols>
    <col min="1" max="3" width="20.7109375" style="7" customWidth="1"/>
    <col min="4" max="4" width="9.7109375" style="7" customWidth="1"/>
    <col min="5" max="5" width="20.7109375" style="9" customWidth="1"/>
    <col min="6" max="6" width="20.7109375" style="7" customWidth="1"/>
    <col min="7" max="7" width="20.7109375" style="13" customWidth="1"/>
    <col min="8" max="8" width="9.7109375" style="14" customWidth="1"/>
    <col min="9" max="12" width="9.7109375" style="7" customWidth="1"/>
    <col min="13" max="13" width="9.7109375" style="15" customWidth="1"/>
    <col min="14" max="14" width="20.7109375" style="15" customWidth="1"/>
    <col min="15" max="20" width="9.7109375" style="15" customWidth="1"/>
    <col min="21" max="23" width="9.7109375" style="7" customWidth="1"/>
    <col min="24" max="24" width="9.7109375" style="8" customWidth="1"/>
    <col min="25" max="26" width="9.7109375" style="9" customWidth="1"/>
    <col min="27" max="38" width="9.7109375" style="7" customWidth="1"/>
    <col min="39" max="256" width="9.140625" style="7"/>
    <col min="257" max="257" width="1.28515625" style="7" customWidth="1"/>
    <col min="258" max="258" width="2" style="7" customWidth="1"/>
    <col min="259" max="259" width="2.85546875" style="7" customWidth="1"/>
    <col min="260" max="260" width="23.85546875" style="7" customWidth="1"/>
    <col min="261" max="261" width="7.140625" style="7" customWidth="1"/>
    <col min="262" max="262" width="8.28515625" style="7" customWidth="1"/>
    <col min="263" max="263" width="2.7109375" style="7" customWidth="1"/>
    <col min="264" max="264" width="7.7109375" style="7" customWidth="1"/>
    <col min="265" max="265" width="2.42578125" style="7" customWidth="1"/>
    <col min="266" max="266" width="2.140625" style="7" customWidth="1"/>
    <col min="267" max="267" width="3.5703125" style="7" customWidth="1"/>
    <col min="268" max="269" width="2" style="7" customWidth="1"/>
    <col min="270" max="270" width="11.140625" style="7" customWidth="1"/>
    <col min="271" max="271" width="12.140625" style="7" customWidth="1"/>
    <col min="272" max="272" width="11.5703125" style="7" customWidth="1"/>
    <col min="273" max="273" width="4.85546875" style="7" customWidth="1"/>
    <col min="274" max="274" width="11.42578125" style="7" customWidth="1"/>
    <col min="275" max="275" width="2.7109375" style="7" customWidth="1"/>
    <col min="276" max="276" width="2.140625" style="7" customWidth="1"/>
    <col min="277" max="277" width="2.5703125" style="7" customWidth="1"/>
    <col min="278" max="278" width="2.28515625" style="7" customWidth="1"/>
    <col min="279" max="281" width="9.140625" style="7"/>
    <col min="282" max="282" width="7.5703125" style="7" customWidth="1"/>
    <col min="283" max="512" width="9.140625" style="7"/>
    <col min="513" max="513" width="1.28515625" style="7" customWidth="1"/>
    <col min="514" max="514" width="2" style="7" customWidth="1"/>
    <col min="515" max="515" width="2.85546875" style="7" customWidth="1"/>
    <col min="516" max="516" width="23.85546875" style="7" customWidth="1"/>
    <col min="517" max="517" width="7.140625" style="7" customWidth="1"/>
    <col min="518" max="518" width="8.28515625" style="7" customWidth="1"/>
    <col min="519" max="519" width="2.7109375" style="7" customWidth="1"/>
    <col min="520" max="520" width="7.7109375" style="7" customWidth="1"/>
    <col min="521" max="521" width="2.42578125" style="7" customWidth="1"/>
    <col min="522" max="522" width="2.140625" style="7" customWidth="1"/>
    <col min="523" max="523" width="3.5703125" style="7" customWidth="1"/>
    <col min="524" max="525" width="2" style="7" customWidth="1"/>
    <col min="526" max="526" width="11.140625" style="7" customWidth="1"/>
    <col min="527" max="527" width="12.140625" style="7" customWidth="1"/>
    <col min="528" max="528" width="11.5703125" style="7" customWidth="1"/>
    <col min="529" max="529" width="4.85546875" style="7" customWidth="1"/>
    <col min="530" max="530" width="11.42578125" style="7" customWidth="1"/>
    <col min="531" max="531" width="2.7109375" style="7" customWidth="1"/>
    <col min="532" max="532" width="2.140625" style="7" customWidth="1"/>
    <col min="533" max="533" width="2.5703125" style="7" customWidth="1"/>
    <col min="534" max="534" width="2.28515625" style="7" customWidth="1"/>
    <col min="535" max="537" width="9.140625" style="7"/>
    <col min="538" max="538" width="7.5703125" style="7" customWidth="1"/>
    <col min="539" max="768" width="9.140625" style="7"/>
    <col min="769" max="769" width="1.28515625" style="7" customWidth="1"/>
    <col min="770" max="770" width="2" style="7" customWidth="1"/>
    <col min="771" max="771" width="2.85546875" style="7" customWidth="1"/>
    <col min="772" max="772" width="23.85546875" style="7" customWidth="1"/>
    <col min="773" max="773" width="7.140625" style="7" customWidth="1"/>
    <col min="774" max="774" width="8.28515625" style="7" customWidth="1"/>
    <col min="775" max="775" width="2.7109375" style="7" customWidth="1"/>
    <col min="776" max="776" width="7.7109375" style="7" customWidth="1"/>
    <col min="777" max="777" width="2.42578125" style="7" customWidth="1"/>
    <col min="778" max="778" width="2.140625" style="7" customWidth="1"/>
    <col min="779" max="779" width="3.5703125" style="7" customWidth="1"/>
    <col min="780" max="781" width="2" style="7" customWidth="1"/>
    <col min="782" max="782" width="11.140625" style="7" customWidth="1"/>
    <col min="783" max="783" width="12.140625" style="7" customWidth="1"/>
    <col min="784" max="784" width="11.5703125" style="7" customWidth="1"/>
    <col min="785" max="785" width="4.85546875" style="7" customWidth="1"/>
    <col min="786" max="786" width="11.42578125" style="7" customWidth="1"/>
    <col min="787" max="787" width="2.7109375" style="7" customWidth="1"/>
    <col min="788" max="788" width="2.140625" style="7" customWidth="1"/>
    <col min="789" max="789" width="2.5703125" style="7" customWidth="1"/>
    <col min="790" max="790" width="2.28515625" style="7" customWidth="1"/>
    <col min="791" max="793" width="9.140625" style="7"/>
    <col min="794" max="794" width="7.5703125" style="7" customWidth="1"/>
    <col min="795" max="1024" width="9.140625" style="7"/>
    <col min="1025" max="1025" width="1.28515625" style="7" customWidth="1"/>
    <col min="1026" max="1026" width="2" style="7" customWidth="1"/>
    <col min="1027" max="1027" width="2.85546875" style="7" customWidth="1"/>
    <col min="1028" max="1028" width="23.85546875" style="7" customWidth="1"/>
    <col min="1029" max="1029" width="7.140625" style="7" customWidth="1"/>
    <col min="1030" max="1030" width="8.28515625" style="7" customWidth="1"/>
    <col min="1031" max="1031" width="2.7109375" style="7" customWidth="1"/>
    <col min="1032" max="1032" width="7.7109375" style="7" customWidth="1"/>
    <col min="1033" max="1033" width="2.42578125" style="7" customWidth="1"/>
    <col min="1034" max="1034" width="2.140625" style="7" customWidth="1"/>
    <col min="1035" max="1035" width="3.5703125" style="7" customWidth="1"/>
    <col min="1036" max="1037" width="2" style="7" customWidth="1"/>
    <col min="1038" max="1038" width="11.140625" style="7" customWidth="1"/>
    <col min="1039" max="1039" width="12.140625" style="7" customWidth="1"/>
    <col min="1040" max="1040" width="11.5703125" style="7" customWidth="1"/>
    <col min="1041" max="1041" width="4.85546875" style="7" customWidth="1"/>
    <col min="1042" max="1042" width="11.42578125" style="7" customWidth="1"/>
    <col min="1043" max="1043" width="2.7109375" style="7" customWidth="1"/>
    <col min="1044" max="1044" width="2.140625" style="7" customWidth="1"/>
    <col min="1045" max="1045" width="2.5703125" style="7" customWidth="1"/>
    <col min="1046" max="1046" width="2.28515625" style="7" customWidth="1"/>
    <col min="1047" max="1049" width="9.140625" style="7"/>
    <col min="1050" max="1050" width="7.5703125" style="7" customWidth="1"/>
    <col min="1051" max="1280" width="9.140625" style="7"/>
    <col min="1281" max="1281" width="1.28515625" style="7" customWidth="1"/>
    <col min="1282" max="1282" width="2" style="7" customWidth="1"/>
    <col min="1283" max="1283" width="2.85546875" style="7" customWidth="1"/>
    <col min="1284" max="1284" width="23.85546875" style="7" customWidth="1"/>
    <col min="1285" max="1285" width="7.140625" style="7" customWidth="1"/>
    <col min="1286" max="1286" width="8.28515625" style="7" customWidth="1"/>
    <col min="1287" max="1287" width="2.7109375" style="7" customWidth="1"/>
    <col min="1288" max="1288" width="7.7109375" style="7" customWidth="1"/>
    <col min="1289" max="1289" width="2.42578125" style="7" customWidth="1"/>
    <col min="1290" max="1290" width="2.140625" style="7" customWidth="1"/>
    <col min="1291" max="1291" width="3.5703125" style="7" customWidth="1"/>
    <col min="1292" max="1293" width="2" style="7" customWidth="1"/>
    <col min="1294" max="1294" width="11.140625" style="7" customWidth="1"/>
    <col min="1295" max="1295" width="12.140625" style="7" customWidth="1"/>
    <col min="1296" max="1296" width="11.5703125" style="7" customWidth="1"/>
    <col min="1297" max="1297" width="4.85546875" style="7" customWidth="1"/>
    <col min="1298" max="1298" width="11.42578125" style="7" customWidth="1"/>
    <col min="1299" max="1299" width="2.7109375" style="7" customWidth="1"/>
    <col min="1300" max="1300" width="2.140625" style="7" customWidth="1"/>
    <col min="1301" max="1301" width="2.5703125" style="7" customWidth="1"/>
    <col min="1302" max="1302" width="2.28515625" style="7" customWidth="1"/>
    <col min="1303" max="1305" width="9.140625" style="7"/>
    <col min="1306" max="1306" width="7.5703125" style="7" customWidth="1"/>
    <col min="1307" max="1536" width="9.140625" style="7"/>
    <col min="1537" max="1537" width="1.28515625" style="7" customWidth="1"/>
    <col min="1538" max="1538" width="2" style="7" customWidth="1"/>
    <col min="1539" max="1539" width="2.85546875" style="7" customWidth="1"/>
    <col min="1540" max="1540" width="23.85546875" style="7" customWidth="1"/>
    <col min="1541" max="1541" width="7.140625" style="7" customWidth="1"/>
    <col min="1542" max="1542" width="8.28515625" style="7" customWidth="1"/>
    <col min="1543" max="1543" width="2.7109375" style="7" customWidth="1"/>
    <col min="1544" max="1544" width="7.7109375" style="7" customWidth="1"/>
    <col min="1545" max="1545" width="2.42578125" style="7" customWidth="1"/>
    <col min="1546" max="1546" width="2.140625" style="7" customWidth="1"/>
    <col min="1547" max="1547" width="3.5703125" style="7" customWidth="1"/>
    <col min="1548" max="1549" width="2" style="7" customWidth="1"/>
    <col min="1550" max="1550" width="11.140625" style="7" customWidth="1"/>
    <col min="1551" max="1551" width="12.140625" style="7" customWidth="1"/>
    <col min="1552" max="1552" width="11.5703125" style="7" customWidth="1"/>
    <col min="1553" max="1553" width="4.85546875" style="7" customWidth="1"/>
    <col min="1554" max="1554" width="11.42578125" style="7" customWidth="1"/>
    <col min="1555" max="1555" width="2.7109375" style="7" customWidth="1"/>
    <col min="1556" max="1556" width="2.140625" style="7" customWidth="1"/>
    <col min="1557" max="1557" width="2.5703125" style="7" customWidth="1"/>
    <col min="1558" max="1558" width="2.28515625" style="7" customWidth="1"/>
    <col min="1559" max="1561" width="9.140625" style="7"/>
    <col min="1562" max="1562" width="7.5703125" style="7" customWidth="1"/>
    <col min="1563" max="1792" width="9.140625" style="7"/>
    <col min="1793" max="1793" width="1.28515625" style="7" customWidth="1"/>
    <col min="1794" max="1794" width="2" style="7" customWidth="1"/>
    <col min="1795" max="1795" width="2.85546875" style="7" customWidth="1"/>
    <col min="1796" max="1796" width="23.85546875" style="7" customWidth="1"/>
    <col min="1797" max="1797" width="7.140625" style="7" customWidth="1"/>
    <col min="1798" max="1798" width="8.28515625" style="7" customWidth="1"/>
    <col min="1799" max="1799" width="2.7109375" style="7" customWidth="1"/>
    <col min="1800" max="1800" width="7.7109375" style="7" customWidth="1"/>
    <col min="1801" max="1801" width="2.42578125" style="7" customWidth="1"/>
    <col min="1802" max="1802" width="2.140625" style="7" customWidth="1"/>
    <col min="1803" max="1803" width="3.5703125" style="7" customWidth="1"/>
    <col min="1804" max="1805" width="2" style="7" customWidth="1"/>
    <col min="1806" max="1806" width="11.140625" style="7" customWidth="1"/>
    <col min="1807" max="1807" width="12.140625" style="7" customWidth="1"/>
    <col min="1808" max="1808" width="11.5703125" style="7" customWidth="1"/>
    <col min="1809" max="1809" width="4.85546875" style="7" customWidth="1"/>
    <col min="1810" max="1810" width="11.42578125" style="7" customWidth="1"/>
    <col min="1811" max="1811" width="2.7109375" style="7" customWidth="1"/>
    <col min="1812" max="1812" width="2.140625" style="7" customWidth="1"/>
    <col min="1813" max="1813" width="2.5703125" style="7" customWidth="1"/>
    <col min="1814" max="1814" width="2.28515625" style="7" customWidth="1"/>
    <col min="1815" max="1817" width="9.140625" style="7"/>
    <col min="1818" max="1818" width="7.5703125" style="7" customWidth="1"/>
    <col min="1819" max="2048" width="9.140625" style="7"/>
    <col min="2049" max="2049" width="1.28515625" style="7" customWidth="1"/>
    <col min="2050" max="2050" width="2" style="7" customWidth="1"/>
    <col min="2051" max="2051" width="2.85546875" style="7" customWidth="1"/>
    <col min="2052" max="2052" width="23.85546875" style="7" customWidth="1"/>
    <col min="2053" max="2053" width="7.140625" style="7" customWidth="1"/>
    <col min="2054" max="2054" width="8.28515625" style="7" customWidth="1"/>
    <col min="2055" max="2055" width="2.7109375" style="7" customWidth="1"/>
    <col min="2056" max="2056" width="7.7109375" style="7" customWidth="1"/>
    <col min="2057" max="2057" width="2.42578125" style="7" customWidth="1"/>
    <col min="2058" max="2058" width="2.140625" style="7" customWidth="1"/>
    <col min="2059" max="2059" width="3.5703125" style="7" customWidth="1"/>
    <col min="2060" max="2061" width="2" style="7" customWidth="1"/>
    <col min="2062" max="2062" width="11.140625" style="7" customWidth="1"/>
    <col min="2063" max="2063" width="12.140625" style="7" customWidth="1"/>
    <col min="2064" max="2064" width="11.5703125" style="7" customWidth="1"/>
    <col min="2065" max="2065" width="4.85546875" style="7" customWidth="1"/>
    <col min="2066" max="2066" width="11.42578125" style="7" customWidth="1"/>
    <col min="2067" max="2067" width="2.7109375" style="7" customWidth="1"/>
    <col min="2068" max="2068" width="2.140625" style="7" customWidth="1"/>
    <col min="2069" max="2069" width="2.5703125" style="7" customWidth="1"/>
    <col min="2070" max="2070" width="2.28515625" style="7" customWidth="1"/>
    <col min="2071" max="2073" width="9.140625" style="7"/>
    <col min="2074" max="2074" width="7.5703125" style="7" customWidth="1"/>
    <col min="2075" max="2304" width="9.140625" style="7"/>
    <col min="2305" max="2305" width="1.28515625" style="7" customWidth="1"/>
    <col min="2306" max="2306" width="2" style="7" customWidth="1"/>
    <col min="2307" max="2307" width="2.85546875" style="7" customWidth="1"/>
    <col min="2308" max="2308" width="23.85546875" style="7" customWidth="1"/>
    <col min="2309" max="2309" width="7.140625" style="7" customWidth="1"/>
    <col min="2310" max="2310" width="8.28515625" style="7" customWidth="1"/>
    <col min="2311" max="2311" width="2.7109375" style="7" customWidth="1"/>
    <col min="2312" max="2312" width="7.7109375" style="7" customWidth="1"/>
    <col min="2313" max="2313" width="2.42578125" style="7" customWidth="1"/>
    <col min="2314" max="2314" width="2.140625" style="7" customWidth="1"/>
    <col min="2315" max="2315" width="3.5703125" style="7" customWidth="1"/>
    <col min="2316" max="2317" width="2" style="7" customWidth="1"/>
    <col min="2318" max="2318" width="11.140625" style="7" customWidth="1"/>
    <col min="2319" max="2319" width="12.140625" style="7" customWidth="1"/>
    <col min="2320" max="2320" width="11.5703125" style="7" customWidth="1"/>
    <col min="2321" max="2321" width="4.85546875" style="7" customWidth="1"/>
    <col min="2322" max="2322" width="11.42578125" style="7" customWidth="1"/>
    <col min="2323" max="2323" width="2.7109375" style="7" customWidth="1"/>
    <col min="2324" max="2324" width="2.140625" style="7" customWidth="1"/>
    <col min="2325" max="2325" width="2.5703125" style="7" customWidth="1"/>
    <col min="2326" max="2326" width="2.28515625" style="7" customWidth="1"/>
    <col min="2327" max="2329" width="9.140625" style="7"/>
    <col min="2330" max="2330" width="7.5703125" style="7" customWidth="1"/>
    <col min="2331" max="2560" width="9.140625" style="7"/>
    <col min="2561" max="2561" width="1.28515625" style="7" customWidth="1"/>
    <col min="2562" max="2562" width="2" style="7" customWidth="1"/>
    <col min="2563" max="2563" width="2.85546875" style="7" customWidth="1"/>
    <col min="2564" max="2564" width="23.85546875" style="7" customWidth="1"/>
    <col min="2565" max="2565" width="7.140625" style="7" customWidth="1"/>
    <col min="2566" max="2566" width="8.28515625" style="7" customWidth="1"/>
    <col min="2567" max="2567" width="2.7109375" style="7" customWidth="1"/>
    <col min="2568" max="2568" width="7.7109375" style="7" customWidth="1"/>
    <col min="2569" max="2569" width="2.42578125" style="7" customWidth="1"/>
    <col min="2570" max="2570" width="2.140625" style="7" customWidth="1"/>
    <col min="2571" max="2571" width="3.5703125" style="7" customWidth="1"/>
    <col min="2572" max="2573" width="2" style="7" customWidth="1"/>
    <col min="2574" max="2574" width="11.140625" style="7" customWidth="1"/>
    <col min="2575" max="2575" width="12.140625" style="7" customWidth="1"/>
    <col min="2576" max="2576" width="11.5703125" style="7" customWidth="1"/>
    <col min="2577" max="2577" width="4.85546875" style="7" customWidth="1"/>
    <col min="2578" max="2578" width="11.42578125" style="7" customWidth="1"/>
    <col min="2579" max="2579" width="2.7109375" style="7" customWidth="1"/>
    <col min="2580" max="2580" width="2.140625" style="7" customWidth="1"/>
    <col min="2581" max="2581" width="2.5703125" style="7" customWidth="1"/>
    <col min="2582" max="2582" width="2.28515625" style="7" customWidth="1"/>
    <col min="2583" max="2585" width="9.140625" style="7"/>
    <col min="2586" max="2586" width="7.5703125" style="7" customWidth="1"/>
    <col min="2587" max="2816" width="9.140625" style="7"/>
    <col min="2817" max="2817" width="1.28515625" style="7" customWidth="1"/>
    <col min="2818" max="2818" width="2" style="7" customWidth="1"/>
    <col min="2819" max="2819" width="2.85546875" style="7" customWidth="1"/>
    <col min="2820" max="2820" width="23.85546875" style="7" customWidth="1"/>
    <col min="2821" max="2821" width="7.140625" style="7" customWidth="1"/>
    <col min="2822" max="2822" width="8.28515625" style="7" customWidth="1"/>
    <col min="2823" max="2823" width="2.7109375" style="7" customWidth="1"/>
    <col min="2824" max="2824" width="7.7109375" style="7" customWidth="1"/>
    <col min="2825" max="2825" width="2.42578125" style="7" customWidth="1"/>
    <col min="2826" max="2826" width="2.140625" style="7" customWidth="1"/>
    <col min="2827" max="2827" width="3.5703125" style="7" customWidth="1"/>
    <col min="2828" max="2829" width="2" style="7" customWidth="1"/>
    <col min="2830" max="2830" width="11.140625" style="7" customWidth="1"/>
    <col min="2831" max="2831" width="12.140625" style="7" customWidth="1"/>
    <col min="2832" max="2832" width="11.5703125" style="7" customWidth="1"/>
    <col min="2833" max="2833" width="4.85546875" style="7" customWidth="1"/>
    <col min="2834" max="2834" width="11.42578125" style="7" customWidth="1"/>
    <col min="2835" max="2835" width="2.7109375" style="7" customWidth="1"/>
    <col min="2836" max="2836" width="2.140625" style="7" customWidth="1"/>
    <col min="2837" max="2837" width="2.5703125" style="7" customWidth="1"/>
    <col min="2838" max="2838" width="2.28515625" style="7" customWidth="1"/>
    <col min="2839" max="2841" width="9.140625" style="7"/>
    <col min="2842" max="2842" width="7.5703125" style="7" customWidth="1"/>
    <col min="2843" max="3072" width="9.140625" style="7"/>
    <col min="3073" max="3073" width="1.28515625" style="7" customWidth="1"/>
    <col min="3074" max="3074" width="2" style="7" customWidth="1"/>
    <col min="3075" max="3075" width="2.85546875" style="7" customWidth="1"/>
    <col min="3076" max="3076" width="23.85546875" style="7" customWidth="1"/>
    <col min="3077" max="3077" width="7.140625" style="7" customWidth="1"/>
    <col min="3078" max="3078" width="8.28515625" style="7" customWidth="1"/>
    <col min="3079" max="3079" width="2.7109375" style="7" customWidth="1"/>
    <col min="3080" max="3080" width="7.7109375" style="7" customWidth="1"/>
    <col min="3081" max="3081" width="2.42578125" style="7" customWidth="1"/>
    <col min="3082" max="3082" width="2.140625" style="7" customWidth="1"/>
    <col min="3083" max="3083" width="3.5703125" style="7" customWidth="1"/>
    <col min="3084" max="3085" width="2" style="7" customWidth="1"/>
    <col min="3086" max="3086" width="11.140625" style="7" customWidth="1"/>
    <col min="3087" max="3087" width="12.140625" style="7" customWidth="1"/>
    <col min="3088" max="3088" width="11.5703125" style="7" customWidth="1"/>
    <col min="3089" max="3089" width="4.85546875" style="7" customWidth="1"/>
    <col min="3090" max="3090" width="11.42578125" style="7" customWidth="1"/>
    <col min="3091" max="3091" width="2.7109375" style="7" customWidth="1"/>
    <col min="3092" max="3092" width="2.140625" style="7" customWidth="1"/>
    <col min="3093" max="3093" width="2.5703125" style="7" customWidth="1"/>
    <col min="3094" max="3094" width="2.28515625" style="7" customWidth="1"/>
    <col min="3095" max="3097" width="9.140625" style="7"/>
    <col min="3098" max="3098" width="7.5703125" style="7" customWidth="1"/>
    <col min="3099" max="3328" width="9.140625" style="7"/>
    <col min="3329" max="3329" width="1.28515625" style="7" customWidth="1"/>
    <col min="3330" max="3330" width="2" style="7" customWidth="1"/>
    <col min="3331" max="3331" width="2.85546875" style="7" customWidth="1"/>
    <col min="3332" max="3332" width="23.85546875" style="7" customWidth="1"/>
    <col min="3333" max="3333" width="7.140625" style="7" customWidth="1"/>
    <col min="3334" max="3334" width="8.28515625" style="7" customWidth="1"/>
    <col min="3335" max="3335" width="2.7109375" style="7" customWidth="1"/>
    <col min="3336" max="3336" width="7.7109375" style="7" customWidth="1"/>
    <col min="3337" max="3337" width="2.42578125" style="7" customWidth="1"/>
    <col min="3338" max="3338" width="2.140625" style="7" customWidth="1"/>
    <col min="3339" max="3339" width="3.5703125" style="7" customWidth="1"/>
    <col min="3340" max="3341" width="2" style="7" customWidth="1"/>
    <col min="3342" max="3342" width="11.140625" style="7" customWidth="1"/>
    <col min="3343" max="3343" width="12.140625" style="7" customWidth="1"/>
    <col min="3344" max="3344" width="11.5703125" style="7" customWidth="1"/>
    <col min="3345" max="3345" width="4.85546875" style="7" customWidth="1"/>
    <col min="3346" max="3346" width="11.42578125" style="7" customWidth="1"/>
    <col min="3347" max="3347" width="2.7109375" style="7" customWidth="1"/>
    <col min="3348" max="3348" width="2.140625" style="7" customWidth="1"/>
    <col min="3349" max="3349" width="2.5703125" style="7" customWidth="1"/>
    <col min="3350" max="3350" width="2.28515625" style="7" customWidth="1"/>
    <col min="3351" max="3353" width="9.140625" style="7"/>
    <col min="3354" max="3354" width="7.5703125" style="7" customWidth="1"/>
    <col min="3355" max="3584" width="9.140625" style="7"/>
    <col min="3585" max="3585" width="1.28515625" style="7" customWidth="1"/>
    <col min="3586" max="3586" width="2" style="7" customWidth="1"/>
    <col min="3587" max="3587" width="2.85546875" style="7" customWidth="1"/>
    <col min="3588" max="3588" width="23.85546875" style="7" customWidth="1"/>
    <col min="3589" max="3589" width="7.140625" style="7" customWidth="1"/>
    <col min="3590" max="3590" width="8.28515625" style="7" customWidth="1"/>
    <col min="3591" max="3591" width="2.7109375" style="7" customWidth="1"/>
    <col min="3592" max="3592" width="7.7109375" style="7" customWidth="1"/>
    <col min="3593" max="3593" width="2.42578125" style="7" customWidth="1"/>
    <col min="3594" max="3594" width="2.140625" style="7" customWidth="1"/>
    <col min="3595" max="3595" width="3.5703125" style="7" customWidth="1"/>
    <col min="3596" max="3597" width="2" style="7" customWidth="1"/>
    <col min="3598" max="3598" width="11.140625" style="7" customWidth="1"/>
    <col min="3599" max="3599" width="12.140625" style="7" customWidth="1"/>
    <col min="3600" max="3600" width="11.5703125" style="7" customWidth="1"/>
    <col min="3601" max="3601" width="4.85546875" style="7" customWidth="1"/>
    <col min="3602" max="3602" width="11.42578125" style="7" customWidth="1"/>
    <col min="3603" max="3603" width="2.7109375" style="7" customWidth="1"/>
    <col min="3604" max="3604" width="2.140625" style="7" customWidth="1"/>
    <col min="3605" max="3605" width="2.5703125" style="7" customWidth="1"/>
    <col min="3606" max="3606" width="2.28515625" style="7" customWidth="1"/>
    <col min="3607" max="3609" width="9.140625" style="7"/>
    <col min="3610" max="3610" width="7.5703125" style="7" customWidth="1"/>
    <col min="3611" max="3840" width="9.140625" style="7"/>
    <col min="3841" max="3841" width="1.28515625" style="7" customWidth="1"/>
    <col min="3842" max="3842" width="2" style="7" customWidth="1"/>
    <col min="3843" max="3843" width="2.85546875" style="7" customWidth="1"/>
    <col min="3844" max="3844" width="23.85546875" style="7" customWidth="1"/>
    <col min="3845" max="3845" width="7.140625" style="7" customWidth="1"/>
    <col min="3846" max="3846" width="8.28515625" style="7" customWidth="1"/>
    <col min="3847" max="3847" width="2.7109375" style="7" customWidth="1"/>
    <col min="3848" max="3848" width="7.7109375" style="7" customWidth="1"/>
    <col min="3849" max="3849" width="2.42578125" style="7" customWidth="1"/>
    <col min="3850" max="3850" width="2.140625" style="7" customWidth="1"/>
    <col min="3851" max="3851" width="3.5703125" style="7" customWidth="1"/>
    <col min="3852" max="3853" width="2" style="7" customWidth="1"/>
    <col min="3854" max="3854" width="11.140625" style="7" customWidth="1"/>
    <col min="3855" max="3855" width="12.140625" style="7" customWidth="1"/>
    <col min="3856" max="3856" width="11.5703125" style="7" customWidth="1"/>
    <col min="3857" max="3857" width="4.85546875" style="7" customWidth="1"/>
    <col min="3858" max="3858" width="11.42578125" style="7" customWidth="1"/>
    <col min="3859" max="3859" width="2.7109375" style="7" customWidth="1"/>
    <col min="3860" max="3860" width="2.140625" style="7" customWidth="1"/>
    <col min="3861" max="3861" width="2.5703125" style="7" customWidth="1"/>
    <col min="3862" max="3862" width="2.28515625" style="7" customWidth="1"/>
    <col min="3863" max="3865" width="9.140625" style="7"/>
    <col min="3866" max="3866" width="7.5703125" style="7" customWidth="1"/>
    <col min="3867" max="4096" width="9.140625" style="7"/>
    <col min="4097" max="4097" width="1.28515625" style="7" customWidth="1"/>
    <col min="4098" max="4098" width="2" style="7" customWidth="1"/>
    <col min="4099" max="4099" width="2.85546875" style="7" customWidth="1"/>
    <col min="4100" max="4100" width="23.85546875" style="7" customWidth="1"/>
    <col min="4101" max="4101" width="7.140625" style="7" customWidth="1"/>
    <col min="4102" max="4102" width="8.28515625" style="7" customWidth="1"/>
    <col min="4103" max="4103" width="2.7109375" style="7" customWidth="1"/>
    <col min="4104" max="4104" width="7.7109375" style="7" customWidth="1"/>
    <col min="4105" max="4105" width="2.42578125" style="7" customWidth="1"/>
    <col min="4106" max="4106" width="2.140625" style="7" customWidth="1"/>
    <col min="4107" max="4107" width="3.5703125" style="7" customWidth="1"/>
    <col min="4108" max="4109" width="2" style="7" customWidth="1"/>
    <col min="4110" max="4110" width="11.140625" style="7" customWidth="1"/>
    <col min="4111" max="4111" width="12.140625" style="7" customWidth="1"/>
    <col min="4112" max="4112" width="11.5703125" style="7" customWidth="1"/>
    <col min="4113" max="4113" width="4.85546875" style="7" customWidth="1"/>
    <col min="4114" max="4114" width="11.42578125" style="7" customWidth="1"/>
    <col min="4115" max="4115" width="2.7109375" style="7" customWidth="1"/>
    <col min="4116" max="4116" width="2.140625" style="7" customWidth="1"/>
    <col min="4117" max="4117" width="2.5703125" style="7" customWidth="1"/>
    <col min="4118" max="4118" width="2.28515625" style="7" customWidth="1"/>
    <col min="4119" max="4121" width="9.140625" style="7"/>
    <col min="4122" max="4122" width="7.5703125" style="7" customWidth="1"/>
    <col min="4123" max="4352" width="9.140625" style="7"/>
    <col min="4353" max="4353" width="1.28515625" style="7" customWidth="1"/>
    <col min="4354" max="4354" width="2" style="7" customWidth="1"/>
    <col min="4355" max="4355" width="2.85546875" style="7" customWidth="1"/>
    <col min="4356" max="4356" width="23.85546875" style="7" customWidth="1"/>
    <col min="4357" max="4357" width="7.140625" style="7" customWidth="1"/>
    <col min="4358" max="4358" width="8.28515625" style="7" customWidth="1"/>
    <col min="4359" max="4359" width="2.7109375" style="7" customWidth="1"/>
    <col min="4360" max="4360" width="7.7109375" style="7" customWidth="1"/>
    <col min="4361" max="4361" width="2.42578125" style="7" customWidth="1"/>
    <col min="4362" max="4362" width="2.140625" style="7" customWidth="1"/>
    <col min="4363" max="4363" width="3.5703125" style="7" customWidth="1"/>
    <col min="4364" max="4365" width="2" style="7" customWidth="1"/>
    <col min="4366" max="4366" width="11.140625" style="7" customWidth="1"/>
    <col min="4367" max="4367" width="12.140625" style="7" customWidth="1"/>
    <col min="4368" max="4368" width="11.5703125" style="7" customWidth="1"/>
    <col min="4369" max="4369" width="4.85546875" style="7" customWidth="1"/>
    <col min="4370" max="4370" width="11.42578125" style="7" customWidth="1"/>
    <col min="4371" max="4371" width="2.7109375" style="7" customWidth="1"/>
    <col min="4372" max="4372" width="2.140625" style="7" customWidth="1"/>
    <col min="4373" max="4373" width="2.5703125" style="7" customWidth="1"/>
    <col min="4374" max="4374" width="2.28515625" style="7" customWidth="1"/>
    <col min="4375" max="4377" width="9.140625" style="7"/>
    <col min="4378" max="4378" width="7.5703125" style="7" customWidth="1"/>
    <col min="4379" max="4608" width="9.140625" style="7"/>
    <col min="4609" max="4609" width="1.28515625" style="7" customWidth="1"/>
    <col min="4610" max="4610" width="2" style="7" customWidth="1"/>
    <col min="4611" max="4611" width="2.85546875" style="7" customWidth="1"/>
    <col min="4612" max="4612" width="23.85546875" style="7" customWidth="1"/>
    <col min="4613" max="4613" width="7.140625" style="7" customWidth="1"/>
    <col min="4614" max="4614" width="8.28515625" style="7" customWidth="1"/>
    <col min="4615" max="4615" width="2.7109375" style="7" customWidth="1"/>
    <col min="4616" max="4616" width="7.7109375" style="7" customWidth="1"/>
    <col min="4617" max="4617" width="2.42578125" style="7" customWidth="1"/>
    <col min="4618" max="4618" width="2.140625" style="7" customWidth="1"/>
    <col min="4619" max="4619" width="3.5703125" style="7" customWidth="1"/>
    <col min="4620" max="4621" width="2" style="7" customWidth="1"/>
    <col min="4622" max="4622" width="11.140625" style="7" customWidth="1"/>
    <col min="4623" max="4623" width="12.140625" style="7" customWidth="1"/>
    <col min="4624" max="4624" width="11.5703125" style="7" customWidth="1"/>
    <col min="4625" max="4625" width="4.85546875" style="7" customWidth="1"/>
    <col min="4626" max="4626" width="11.42578125" style="7" customWidth="1"/>
    <col min="4627" max="4627" width="2.7109375" style="7" customWidth="1"/>
    <col min="4628" max="4628" width="2.140625" style="7" customWidth="1"/>
    <col min="4629" max="4629" width="2.5703125" style="7" customWidth="1"/>
    <col min="4630" max="4630" width="2.28515625" style="7" customWidth="1"/>
    <col min="4631" max="4633" width="9.140625" style="7"/>
    <col min="4634" max="4634" width="7.5703125" style="7" customWidth="1"/>
    <col min="4635" max="4864" width="9.140625" style="7"/>
    <col min="4865" max="4865" width="1.28515625" style="7" customWidth="1"/>
    <col min="4866" max="4866" width="2" style="7" customWidth="1"/>
    <col min="4867" max="4867" width="2.85546875" style="7" customWidth="1"/>
    <col min="4868" max="4868" width="23.85546875" style="7" customWidth="1"/>
    <col min="4869" max="4869" width="7.140625" style="7" customWidth="1"/>
    <col min="4870" max="4870" width="8.28515625" style="7" customWidth="1"/>
    <col min="4871" max="4871" width="2.7109375" style="7" customWidth="1"/>
    <col min="4872" max="4872" width="7.7109375" style="7" customWidth="1"/>
    <col min="4873" max="4873" width="2.42578125" style="7" customWidth="1"/>
    <col min="4874" max="4874" width="2.140625" style="7" customWidth="1"/>
    <col min="4875" max="4875" width="3.5703125" style="7" customWidth="1"/>
    <col min="4876" max="4877" width="2" style="7" customWidth="1"/>
    <col min="4878" max="4878" width="11.140625" style="7" customWidth="1"/>
    <col min="4879" max="4879" width="12.140625" style="7" customWidth="1"/>
    <col min="4880" max="4880" width="11.5703125" style="7" customWidth="1"/>
    <col min="4881" max="4881" width="4.85546875" style="7" customWidth="1"/>
    <col min="4882" max="4882" width="11.42578125" style="7" customWidth="1"/>
    <col min="4883" max="4883" width="2.7109375" style="7" customWidth="1"/>
    <col min="4884" max="4884" width="2.140625" style="7" customWidth="1"/>
    <col min="4885" max="4885" width="2.5703125" style="7" customWidth="1"/>
    <col min="4886" max="4886" width="2.28515625" style="7" customWidth="1"/>
    <col min="4887" max="4889" width="9.140625" style="7"/>
    <col min="4890" max="4890" width="7.5703125" style="7" customWidth="1"/>
    <col min="4891" max="5120" width="9.140625" style="7"/>
    <col min="5121" max="5121" width="1.28515625" style="7" customWidth="1"/>
    <col min="5122" max="5122" width="2" style="7" customWidth="1"/>
    <col min="5123" max="5123" width="2.85546875" style="7" customWidth="1"/>
    <col min="5124" max="5124" width="23.85546875" style="7" customWidth="1"/>
    <col min="5125" max="5125" width="7.140625" style="7" customWidth="1"/>
    <col min="5126" max="5126" width="8.28515625" style="7" customWidth="1"/>
    <col min="5127" max="5127" width="2.7109375" style="7" customWidth="1"/>
    <col min="5128" max="5128" width="7.7109375" style="7" customWidth="1"/>
    <col min="5129" max="5129" width="2.42578125" style="7" customWidth="1"/>
    <col min="5130" max="5130" width="2.140625" style="7" customWidth="1"/>
    <col min="5131" max="5131" width="3.5703125" style="7" customWidth="1"/>
    <col min="5132" max="5133" width="2" style="7" customWidth="1"/>
    <col min="5134" max="5134" width="11.140625" style="7" customWidth="1"/>
    <col min="5135" max="5135" width="12.140625" style="7" customWidth="1"/>
    <col min="5136" max="5136" width="11.5703125" style="7" customWidth="1"/>
    <col min="5137" max="5137" width="4.85546875" style="7" customWidth="1"/>
    <col min="5138" max="5138" width="11.42578125" style="7" customWidth="1"/>
    <col min="5139" max="5139" width="2.7109375" style="7" customWidth="1"/>
    <col min="5140" max="5140" width="2.140625" style="7" customWidth="1"/>
    <col min="5141" max="5141" width="2.5703125" style="7" customWidth="1"/>
    <col min="5142" max="5142" width="2.28515625" style="7" customWidth="1"/>
    <col min="5143" max="5145" width="9.140625" style="7"/>
    <col min="5146" max="5146" width="7.5703125" style="7" customWidth="1"/>
    <col min="5147" max="5376" width="9.140625" style="7"/>
    <col min="5377" max="5377" width="1.28515625" style="7" customWidth="1"/>
    <col min="5378" max="5378" width="2" style="7" customWidth="1"/>
    <col min="5379" max="5379" width="2.85546875" style="7" customWidth="1"/>
    <col min="5380" max="5380" width="23.85546875" style="7" customWidth="1"/>
    <col min="5381" max="5381" width="7.140625" style="7" customWidth="1"/>
    <col min="5382" max="5382" width="8.28515625" style="7" customWidth="1"/>
    <col min="5383" max="5383" width="2.7109375" style="7" customWidth="1"/>
    <col min="5384" max="5384" width="7.7109375" style="7" customWidth="1"/>
    <col min="5385" max="5385" width="2.42578125" style="7" customWidth="1"/>
    <col min="5386" max="5386" width="2.140625" style="7" customWidth="1"/>
    <col min="5387" max="5387" width="3.5703125" style="7" customWidth="1"/>
    <col min="5388" max="5389" width="2" style="7" customWidth="1"/>
    <col min="5390" max="5390" width="11.140625" style="7" customWidth="1"/>
    <col min="5391" max="5391" width="12.140625" style="7" customWidth="1"/>
    <col min="5392" max="5392" width="11.5703125" style="7" customWidth="1"/>
    <col min="5393" max="5393" width="4.85546875" style="7" customWidth="1"/>
    <col min="5394" max="5394" width="11.42578125" style="7" customWidth="1"/>
    <col min="5395" max="5395" width="2.7109375" style="7" customWidth="1"/>
    <col min="5396" max="5396" width="2.140625" style="7" customWidth="1"/>
    <col min="5397" max="5397" width="2.5703125" style="7" customWidth="1"/>
    <col min="5398" max="5398" width="2.28515625" style="7" customWidth="1"/>
    <col min="5399" max="5401" width="9.140625" style="7"/>
    <col min="5402" max="5402" width="7.5703125" style="7" customWidth="1"/>
    <col min="5403" max="5632" width="9.140625" style="7"/>
    <col min="5633" max="5633" width="1.28515625" style="7" customWidth="1"/>
    <col min="5634" max="5634" width="2" style="7" customWidth="1"/>
    <col min="5635" max="5635" width="2.85546875" style="7" customWidth="1"/>
    <col min="5636" max="5636" width="23.85546875" style="7" customWidth="1"/>
    <col min="5637" max="5637" width="7.140625" style="7" customWidth="1"/>
    <col min="5638" max="5638" width="8.28515625" style="7" customWidth="1"/>
    <col min="5639" max="5639" width="2.7109375" style="7" customWidth="1"/>
    <col min="5640" max="5640" width="7.7109375" style="7" customWidth="1"/>
    <col min="5641" max="5641" width="2.42578125" style="7" customWidth="1"/>
    <col min="5642" max="5642" width="2.140625" style="7" customWidth="1"/>
    <col min="5643" max="5643" width="3.5703125" style="7" customWidth="1"/>
    <col min="5644" max="5645" width="2" style="7" customWidth="1"/>
    <col min="5646" max="5646" width="11.140625" style="7" customWidth="1"/>
    <col min="5647" max="5647" width="12.140625" style="7" customWidth="1"/>
    <col min="5648" max="5648" width="11.5703125" style="7" customWidth="1"/>
    <col min="5649" max="5649" width="4.85546875" style="7" customWidth="1"/>
    <col min="5650" max="5650" width="11.42578125" style="7" customWidth="1"/>
    <col min="5651" max="5651" width="2.7109375" style="7" customWidth="1"/>
    <col min="5652" max="5652" width="2.140625" style="7" customWidth="1"/>
    <col min="5653" max="5653" width="2.5703125" style="7" customWidth="1"/>
    <col min="5654" max="5654" width="2.28515625" style="7" customWidth="1"/>
    <col min="5655" max="5657" width="9.140625" style="7"/>
    <col min="5658" max="5658" width="7.5703125" style="7" customWidth="1"/>
    <col min="5659" max="5888" width="9.140625" style="7"/>
    <col min="5889" max="5889" width="1.28515625" style="7" customWidth="1"/>
    <col min="5890" max="5890" width="2" style="7" customWidth="1"/>
    <col min="5891" max="5891" width="2.85546875" style="7" customWidth="1"/>
    <col min="5892" max="5892" width="23.85546875" style="7" customWidth="1"/>
    <col min="5893" max="5893" width="7.140625" style="7" customWidth="1"/>
    <col min="5894" max="5894" width="8.28515625" style="7" customWidth="1"/>
    <col min="5895" max="5895" width="2.7109375" style="7" customWidth="1"/>
    <col min="5896" max="5896" width="7.7109375" style="7" customWidth="1"/>
    <col min="5897" max="5897" width="2.42578125" style="7" customWidth="1"/>
    <col min="5898" max="5898" width="2.140625" style="7" customWidth="1"/>
    <col min="5899" max="5899" width="3.5703125" style="7" customWidth="1"/>
    <col min="5900" max="5901" width="2" style="7" customWidth="1"/>
    <col min="5902" max="5902" width="11.140625" style="7" customWidth="1"/>
    <col min="5903" max="5903" width="12.140625" style="7" customWidth="1"/>
    <col min="5904" max="5904" width="11.5703125" style="7" customWidth="1"/>
    <col min="5905" max="5905" width="4.85546875" style="7" customWidth="1"/>
    <col min="5906" max="5906" width="11.42578125" style="7" customWidth="1"/>
    <col min="5907" max="5907" width="2.7109375" style="7" customWidth="1"/>
    <col min="5908" max="5908" width="2.140625" style="7" customWidth="1"/>
    <col min="5909" max="5909" width="2.5703125" style="7" customWidth="1"/>
    <col min="5910" max="5910" width="2.28515625" style="7" customWidth="1"/>
    <col min="5911" max="5913" width="9.140625" style="7"/>
    <col min="5914" max="5914" width="7.5703125" style="7" customWidth="1"/>
    <col min="5915" max="6144" width="9.140625" style="7"/>
    <col min="6145" max="6145" width="1.28515625" style="7" customWidth="1"/>
    <col min="6146" max="6146" width="2" style="7" customWidth="1"/>
    <col min="6147" max="6147" width="2.85546875" style="7" customWidth="1"/>
    <col min="6148" max="6148" width="23.85546875" style="7" customWidth="1"/>
    <col min="6149" max="6149" width="7.140625" style="7" customWidth="1"/>
    <col min="6150" max="6150" width="8.28515625" style="7" customWidth="1"/>
    <col min="6151" max="6151" width="2.7109375" style="7" customWidth="1"/>
    <col min="6152" max="6152" width="7.7109375" style="7" customWidth="1"/>
    <col min="6153" max="6153" width="2.42578125" style="7" customWidth="1"/>
    <col min="6154" max="6154" width="2.140625" style="7" customWidth="1"/>
    <col min="6155" max="6155" width="3.5703125" style="7" customWidth="1"/>
    <col min="6156" max="6157" width="2" style="7" customWidth="1"/>
    <col min="6158" max="6158" width="11.140625" style="7" customWidth="1"/>
    <col min="6159" max="6159" width="12.140625" style="7" customWidth="1"/>
    <col min="6160" max="6160" width="11.5703125" style="7" customWidth="1"/>
    <col min="6161" max="6161" width="4.85546875" style="7" customWidth="1"/>
    <col min="6162" max="6162" width="11.42578125" style="7" customWidth="1"/>
    <col min="6163" max="6163" width="2.7109375" style="7" customWidth="1"/>
    <col min="6164" max="6164" width="2.140625" style="7" customWidth="1"/>
    <col min="6165" max="6165" width="2.5703125" style="7" customWidth="1"/>
    <col min="6166" max="6166" width="2.28515625" style="7" customWidth="1"/>
    <col min="6167" max="6169" width="9.140625" style="7"/>
    <col min="6170" max="6170" width="7.5703125" style="7" customWidth="1"/>
    <col min="6171" max="6400" width="9.140625" style="7"/>
    <col min="6401" max="6401" width="1.28515625" style="7" customWidth="1"/>
    <col min="6402" max="6402" width="2" style="7" customWidth="1"/>
    <col min="6403" max="6403" width="2.85546875" style="7" customWidth="1"/>
    <col min="6404" max="6404" width="23.85546875" style="7" customWidth="1"/>
    <col min="6405" max="6405" width="7.140625" style="7" customWidth="1"/>
    <col min="6406" max="6406" width="8.28515625" style="7" customWidth="1"/>
    <col min="6407" max="6407" width="2.7109375" style="7" customWidth="1"/>
    <col min="6408" max="6408" width="7.7109375" style="7" customWidth="1"/>
    <col min="6409" max="6409" width="2.42578125" style="7" customWidth="1"/>
    <col min="6410" max="6410" width="2.140625" style="7" customWidth="1"/>
    <col min="6411" max="6411" width="3.5703125" style="7" customWidth="1"/>
    <col min="6412" max="6413" width="2" style="7" customWidth="1"/>
    <col min="6414" max="6414" width="11.140625" style="7" customWidth="1"/>
    <col min="6415" max="6415" width="12.140625" style="7" customWidth="1"/>
    <col min="6416" max="6416" width="11.5703125" style="7" customWidth="1"/>
    <col min="6417" max="6417" width="4.85546875" style="7" customWidth="1"/>
    <col min="6418" max="6418" width="11.42578125" style="7" customWidth="1"/>
    <col min="6419" max="6419" width="2.7109375" style="7" customWidth="1"/>
    <col min="6420" max="6420" width="2.140625" style="7" customWidth="1"/>
    <col min="6421" max="6421" width="2.5703125" style="7" customWidth="1"/>
    <col min="6422" max="6422" width="2.28515625" style="7" customWidth="1"/>
    <col min="6423" max="6425" width="9.140625" style="7"/>
    <col min="6426" max="6426" width="7.5703125" style="7" customWidth="1"/>
    <col min="6427" max="6656" width="9.140625" style="7"/>
    <col min="6657" max="6657" width="1.28515625" style="7" customWidth="1"/>
    <col min="6658" max="6658" width="2" style="7" customWidth="1"/>
    <col min="6659" max="6659" width="2.85546875" style="7" customWidth="1"/>
    <col min="6660" max="6660" width="23.85546875" style="7" customWidth="1"/>
    <col min="6661" max="6661" width="7.140625" style="7" customWidth="1"/>
    <col min="6662" max="6662" width="8.28515625" style="7" customWidth="1"/>
    <col min="6663" max="6663" width="2.7109375" style="7" customWidth="1"/>
    <col min="6664" max="6664" width="7.7109375" style="7" customWidth="1"/>
    <col min="6665" max="6665" width="2.42578125" style="7" customWidth="1"/>
    <col min="6666" max="6666" width="2.140625" style="7" customWidth="1"/>
    <col min="6667" max="6667" width="3.5703125" style="7" customWidth="1"/>
    <col min="6668" max="6669" width="2" style="7" customWidth="1"/>
    <col min="6670" max="6670" width="11.140625" style="7" customWidth="1"/>
    <col min="6671" max="6671" width="12.140625" style="7" customWidth="1"/>
    <col min="6672" max="6672" width="11.5703125" style="7" customWidth="1"/>
    <col min="6673" max="6673" width="4.85546875" style="7" customWidth="1"/>
    <col min="6674" max="6674" width="11.42578125" style="7" customWidth="1"/>
    <col min="6675" max="6675" width="2.7109375" style="7" customWidth="1"/>
    <col min="6676" max="6676" width="2.140625" style="7" customWidth="1"/>
    <col min="6677" max="6677" width="2.5703125" style="7" customWidth="1"/>
    <col min="6678" max="6678" width="2.28515625" style="7" customWidth="1"/>
    <col min="6679" max="6681" width="9.140625" style="7"/>
    <col min="6682" max="6682" width="7.5703125" style="7" customWidth="1"/>
    <col min="6683" max="6912" width="9.140625" style="7"/>
    <col min="6913" max="6913" width="1.28515625" style="7" customWidth="1"/>
    <col min="6914" max="6914" width="2" style="7" customWidth="1"/>
    <col min="6915" max="6915" width="2.85546875" style="7" customWidth="1"/>
    <col min="6916" max="6916" width="23.85546875" style="7" customWidth="1"/>
    <col min="6917" max="6917" width="7.140625" style="7" customWidth="1"/>
    <col min="6918" max="6918" width="8.28515625" style="7" customWidth="1"/>
    <col min="6919" max="6919" width="2.7109375" style="7" customWidth="1"/>
    <col min="6920" max="6920" width="7.7109375" style="7" customWidth="1"/>
    <col min="6921" max="6921" width="2.42578125" style="7" customWidth="1"/>
    <col min="6922" max="6922" width="2.140625" style="7" customWidth="1"/>
    <col min="6923" max="6923" width="3.5703125" style="7" customWidth="1"/>
    <col min="6924" max="6925" width="2" style="7" customWidth="1"/>
    <col min="6926" max="6926" width="11.140625" style="7" customWidth="1"/>
    <col min="6927" max="6927" width="12.140625" style="7" customWidth="1"/>
    <col min="6928" max="6928" width="11.5703125" style="7" customWidth="1"/>
    <col min="6929" max="6929" width="4.85546875" style="7" customWidth="1"/>
    <col min="6930" max="6930" width="11.42578125" style="7" customWidth="1"/>
    <col min="6931" max="6931" width="2.7109375" style="7" customWidth="1"/>
    <col min="6932" max="6932" width="2.140625" style="7" customWidth="1"/>
    <col min="6933" max="6933" width="2.5703125" style="7" customWidth="1"/>
    <col min="6934" max="6934" width="2.28515625" style="7" customWidth="1"/>
    <col min="6935" max="6937" width="9.140625" style="7"/>
    <col min="6938" max="6938" width="7.5703125" style="7" customWidth="1"/>
    <col min="6939" max="7168" width="9.140625" style="7"/>
    <col min="7169" max="7169" width="1.28515625" style="7" customWidth="1"/>
    <col min="7170" max="7170" width="2" style="7" customWidth="1"/>
    <col min="7171" max="7171" width="2.85546875" style="7" customWidth="1"/>
    <col min="7172" max="7172" width="23.85546875" style="7" customWidth="1"/>
    <col min="7173" max="7173" width="7.140625" style="7" customWidth="1"/>
    <col min="7174" max="7174" width="8.28515625" style="7" customWidth="1"/>
    <col min="7175" max="7175" width="2.7109375" style="7" customWidth="1"/>
    <col min="7176" max="7176" width="7.7109375" style="7" customWidth="1"/>
    <col min="7177" max="7177" width="2.42578125" style="7" customWidth="1"/>
    <col min="7178" max="7178" width="2.140625" style="7" customWidth="1"/>
    <col min="7179" max="7179" width="3.5703125" style="7" customWidth="1"/>
    <col min="7180" max="7181" width="2" style="7" customWidth="1"/>
    <col min="7182" max="7182" width="11.140625" style="7" customWidth="1"/>
    <col min="7183" max="7183" width="12.140625" style="7" customWidth="1"/>
    <col min="7184" max="7184" width="11.5703125" style="7" customWidth="1"/>
    <col min="7185" max="7185" width="4.85546875" style="7" customWidth="1"/>
    <col min="7186" max="7186" width="11.42578125" style="7" customWidth="1"/>
    <col min="7187" max="7187" width="2.7109375" style="7" customWidth="1"/>
    <col min="7188" max="7188" width="2.140625" style="7" customWidth="1"/>
    <col min="7189" max="7189" width="2.5703125" style="7" customWidth="1"/>
    <col min="7190" max="7190" width="2.28515625" style="7" customWidth="1"/>
    <col min="7191" max="7193" width="9.140625" style="7"/>
    <col min="7194" max="7194" width="7.5703125" style="7" customWidth="1"/>
    <col min="7195" max="7424" width="9.140625" style="7"/>
    <col min="7425" max="7425" width="1.28515625" style="7" customWidth="1"/>
    <col min="7426" max="7426" width="2" style="7" customWidth="1"/>
    <col min="7427" max="7427" width="2.85546875" style="7" customWidth="1"/>
    <col min="7428" max="7428" width="23.85546875" style="7" customWidth="1"/>
    <col min="7429" max="7429" width="7.140625" style="7" customWidth="1"/>
    <col min="7430" max="7430" width="8.28515625" style="7" customWidth="1"/>
    <col min="7431" max="7431" width="2.7109375" style="7" customWidth="1"/>
    <col min="7432" max="7432" width="7.7109375" style="7" customWidth="1"/>
    <col min="7433" max="7433" width="2.42578125" style="7" customWidth="1"/>
    <col min="7434" max="7434" width="2.140625" style="7" customWidth="1"/>
    <col min="7435" max="7435" width="3.5703125" style="7" customWidth="1"/>
    <col min="7436" max="7437" width="2" style="7" customWidth="1"/>
    <col min="7438" max="7438" width="11.140625" style="7" customWidth="1"/>
    <col min="7439" max="7439" width="12.140625" style="7" customWidth="1"/>
    <col min="7440" max="7440" width="11.5703125" style="7" customWidth="1"/>
    <col min="7441" max="7441" width="4.85546875" style="7" customWidth="1"/>
    <col min="7442" max="7442" width="11.42578125" style="7" customWidth="1"/>
    <col min="7443" max="7443" width="2.7109375" style="7" customWidth="1"/>
    <col min="7444" max="7444" width="2.140625" style="7" customWidth="1"/>
    <col min="7445" max="7445" width="2.5703125" style="7" customWidth="1"/>
    <col min="7446" max="7446" width="2.28515625" style="7" customWidth="1"/>
    <col min="7447" max="7449" width="9.140625" style="7"/>
    <col min="7450" max="7450" width="7.5703125" style="7" customWidth="1"/>
    <col min="7451" max="7680" width="9.140625" style="7"/>
    <col min="7681" max="7681" width="1.28515625" style="7" customWidth="1"/>
    <col min="7682" max="7682" width="2" style="7" customWidth="1"/>
    <col min="7683" max="7683" width="2.85546875" style="7" customWidth="1"/>
    <col min="7684" max="7684" width="23.85546875" style="7" customWidth="1"/>
    <col min="7685" max="7685" width="7.140625" style="7" customWidth="1"/>
    <col min="7686" max="7686" width="8.28515625" style="7" customWidth="1"/>
    <col min="7687" max="7687" width="2.7109375" style="7" customWidth="1"/>
    <col min="7688" max="7688" width="7.7109375" style="7" customWidth="1"/>
    <col min="7689" max="7689" width="2.42578125" style="7" customWidth="1"/>
    <col min="7690" max="7690" width="2.140625" style="7" customWidth="1"/>
    <col min="7691" max="7691" width="3.5703125" style="7" customWidth="1"/>
    <col min="7692" max="7693" width="2" style="7" customWidth="1"/>
    <col min="7694" max="7694" width="11.140625" style="7" customWidth="1"/>
    <col min="7695" max="7695" width="12.140625" style="7" customWidth="1"/>
    <col min="7696" max="7696" width="11.5703125" style="7" customWidth="1"/>
    <col min="7697" max="7697" width="4.85546875" style="7" customWidth="1"/>
    <col min="7698" max="7698" width="11.42578125" style="7" customWidth="1"/>
    <col min="7699" max="7699" width="2.7109375" style="7" customWidth="1"/>
    <col min="7700" max="7700" width="2.140625" style="7" customWidth="1"/>
    <col min="7701" max="7701" width="2.5703125" style="7" customWidth="1"/>
    <col min="7702" max="7702" width="2.28515625" style="7" customWidth="1"/>
    <col min="7703" max="7705" width="9.140625" style="7"/>
    <col min="7706" max="7706" width="7.5703125" style="7" customWidth="1"/>
    <col min="7707" max="7936" width="9.140625" style="7"/>
    <col min="7937" max="7937" width="1.28515625" style="7" customWidth="1"/>
    <col min="7938" max="7938" width="2" style="7" customWidth="1"/>
    <col min="7939" max="7939" width="2.85546875" style="7" customWidth="1"/>
    <col min="7940" max="7940" width="23.85546875" style="7" customWidth="1"/>
    <col min="7941" max="7941" width="7.140625" style="7" customWidth="1"/>
    <col min="7942" max="7942" width="8.28515625" style="7" customWidth="1"/>
    <col min="7943" max="7943" width="2.7109375" style="7" customWidth="1"/>
    <col min="7944" max="7944" width="7.7109375" style="7" customWidth="1"/>
    <col min="7945" max="7945" width="2.42578125" style="7" customWidth="1"/>
    <col min="7946" max="7946" width="2.140625" style="7" customWidth="1"/>
    <col min="7947" max="7947" width="3.5703125" style="7" customWidth="1"/>
    <col min="7948" max="7949" width="2" style="7" customWidth="1"/>
    <col min="7950" max="7950" width="11.140625" style="7" customWidth="1"/>
    <col min="7951" max="7951" width="12.140625" style="7" customWidth="1"/>
    <col min="7952" max="7952" width="11.5703125" style="7" customWidth="1"/>
    <col min="7953" max="7953" width="4.85546875" style="7" customWidth="1"/>
    <col min="7954" max="7954" width="11.42578125" style="7" customWidth="1"/>
    <col min="7955" max="7955" width="2.7109375" style="7" customWidth="1"/>
    <col min="7956" max="7956" width="2.140625" style="7" customWidth="1"/>
    <col min="7957" max="7957" width="2.5703125" style="7" customWidth="1"/>
    <col min="7958" max="7958" width="2.28515625" style="7" customWidth="1"/>
    <col min="7959" max="7961" width="9.140625" style="7"/>
    <col min="7962" max="7962" width="7.5703125" style="7" customWidth="1"/>
    <col min="7963" max="8192" width="9.140625" style="7"/>
    <col min="8193" max="8193" width="1.28515625" style="7" customWidth="1"/>
    <col min="8194" max="8194" width="2" style="7" customWidth="1"/>
    <col min="8195" max="8195" width="2.85546875" style="7" customWidth="1"/>
    <col min="8196" max="8196" width="23.85546875" style="7" customWidth="1"/>
    <col min="8197" max="8197" width="7.140625" style="7" customWidth="1"/>
    <col min="8198" max="8198" width="8.28515625" style="7" customWidth="1"/>
    <col min="8199" max="8199" width="2.7109375" style="7" customWidth="1"/>
    <col min="8200" max="8200" width="7.7109375" style="7" customWidth="1"/>
    <col min="8201" max="8201" width="2.42578125" style="7" customWidth="1"/>
    <col min="8202" max="8202" width="2.140625" style="7" customWidth="1"/>
    <col min="8203" max="8203" width="3.5703125" style="7" customWidth="1"/>
    <col min="8204" max="8205" width="2" style="7" customWidth="1"/>
    <col min="8206" max="8206" width="11.140625" style="7" customWidth="1"/>
    <col min="8207" max="8207" width="12.140625" style="7" customWidth="1"/>
    <col min="8208" max="8208" width="11.5703125" style="7" customWidth="1"/>
    <col min="8209" max="8209" width="4.85546875" style="7" customWidth="1"/>
    <col min="8210" max="8210" width="11.42578125" style="7" customWidth="1"/>
    <col min="8211" max="8211" width="2.7109375" style="7" customWidth="1"/>
    <col min="8212" max="8212" width="2.140625" style="7" customWidth="1"/>
    <col min="8213" max="8213" width="2.5703125" style="7" customWidth="1"/>
    <col min="8214" max="8214" width="2.28515625" style="7" customWidth="1"/>
    <col min="8215" max="8217" width="9.140625" style="7"/>
    <col min="8218" max="8218" width="7.5703125" style="7" customWidth="1"/>
    <col min="8219" max="8448" width="9.140625" style="7"/>
    <col min="8449" max="8449" width="1.28515625" style="7" customWidth="1"/>
    <col min="8450" max="8450" width="2" style="7" customWidth="1"/>
    <col min="8451" max="8451" width="2.85546875" style="7" customWidth="1"/>
    <col min="8452" max="8452" width="23.85546875" style="7" customWidth="1"/>
    <col min="8453" max="8453" width="7.140625" style="7" customWidth="1"/>
    <col min="8454" max="8454" width="8.28515625" style="7" customWidth="1"/>
    <col min="8455" max="8455" width="2.7109375" style="7" customWidth="1"/>
    <col min="8456" max="8456" width="7.7109375" style="7" customWidth="1"/>
    <col min="8457" max="8457" width="2.42578125" style="7" customWidth="1"/>
    <col min="8458" max="8458" width="2.140625" style="7" customWidth="1"/>
    <col min="8459" max="8459" width="3.5703125" style="7" customWidth="1"/>
    <col min="8460" max="8461" width="2" style="7" customWidth="1"/>
    <col min="8462" max="8462" width="11.140625" style="7" customWidth="1"/>
    <col min="8463" max="8463" width="12.140625" style="7" customWidth="1"/>
    <col min="8464" max="8464" width="11.5703125" style="7" customWidth="1"/>
    <col min="8465" max="8465" width="4.85546875" style="7" customWidth="1"/>
    <col min="8466" max="8466" width="11.42578125" style="7" customWidth="1"/>
    <col min="8467" max="8467" width="2.7109375" style="7" customWidth="1"/>
    <col min="8468" max="8468" width="2.140625" style="7" customWidth="1"/>
    <col min="8469" max="8469" width="2.5703125" style="7" customWidth="1"/>
    <col min="8470" max="8470" width="2.28515625" style="7" customWidth="1"/>
    <col min="8471" max="8473" width="9.140625" style="7"/>
    <col min="8474" max="8474" width="7.5703125" style="7" customWidth="1"/>
    <col min="8475" max="8704" width="9.140625" style="7"/>
    <col min="8705" max="8705" width="1.28515625" style="7" customWidth="1"/>
    <col min="8706" max="8706" width="2" style="7" customWidth="1"/>
    <col min="8707" max="8707" width="2.85546875" style="7" customWidth="1"/>
    <col min="8708" max="8708" width="23.85546875" style="7" customWidth="1"/>
    <col min="8709" max="8709" width="7.140625" style="7" customWidth="1"/>
    <col min="8710" max="8710" width="8.28515625" style="7" customWidth="1"/>
    <col min="8711" max="8711" width="2.7109375" style="7" customWidth="1"/>
    <col min="8712" max="8712" width="7.7109375" style="7" customWidth="1"/>
    <col min="8713" max="8713" width="2.42578125" style="7" customWidth="1"/>
    <col min="8714" max="8714" width="2.140625" style="7" customWidth="1"/>
    <col min="8715" max="8715" width="3.5703125" style="7" customWidth="1"/>
    <col min="8716" max="8717" width="2" style="7" customWidth="1"/>
    <col min="8718" max="8718" width="11.140625" style="7" customWidth="1"/>
    <col min="8719" max="8719" width="12.140625" style="7" customWidth="1"/>
    <col min="8720" max="8720" width="11.5703125" style="7" customWidth="1"/>
    <col min="8721" max="8721" width="4.85546875" style="7" customWidth="1"/>
    <col min="8722" max="8722" width="11.42578125" style="7" customWidth="1"/>
    <col min="8723" max="8723" width="2.7109375" style="7" customWidth="1"/>
    <col min="8724" max="8724" width="2.140625" style="7" customWidth="1"/>
    <col min="8725" max="8725" width="2.5703125" style="7" customWidth="1"/>
    <col min="8726" max="8726" width="2.28515625" style="7" customWidth="1"/>
    <col min="8727" max="8729" width="9.140625" style="7"/>
    <col min="8730" max="8730" width="7.5703125" style="7" customWidth="1"/>
    <col min="8731" max="8960" width="9.140625" style="7"/>
    <col min="8961" max="8961" width="1.28515625" style="7" customWidth="1"/>
    <col min="8962" max="8962" width="2" style="7" customWidth="1"/>
    <col min="8963" max="8963" width="2.85546875" style="7" customWidth="1"/>
    <col min="8964" max="8964" width="23.85546875" style="7" customWidth="1"/>
    <col min="8965" max="8965" width="7.140625" style="7" customWidth="1"/>
    <col min="8966" max="8966" width="8.28515625" style="7" customWidth="1"/>
    <col min="8967" max="8967" width="2.7109375" style="7" customWidth="1"/>
    <col min="8968" max="8968" width="7.7109375" style="7" customWidth="1"/>
    <col min="8969" max="8969" width="2.42578125" style="7" customWidth="1"/>
    <col min="8970" max="8970" width="2.140625" style="7" customWidth="1"/>
    <col min="8971" max="8971" width="3.5703125" style="7" customWidth="1"/>
    <col min="8972" max="8973" width="2" style="7" customWidth="1"/>
    <col min="8974" max="8974" width="11.140625" style="7" customWidth="1"/>
    <col min="8975" max="8975" width="12.140625" style="7" customWidth="1"/>
    <col min="8976" max="8976" width="11.5703125" style="7" customWidth="1"/>
    <col min="8977" max="8977" width="4.85546875" style="7" customWidth="1"/>
    <col min="8978" max="8978" width="11.42578125" style="7" customWidth="1"/>
    <col min="8979" max="8979" width="2.7109375" style="7" customWidth="1"/>
    <col min="8980" max="8980" width="2.140625" style="7" customWidth="1"/>
    <col min="8981" max="8981" width="2.5703125" style="7" customWidth="1"/>
    <col min="8982" max="8982" width="2.28515625" style="7" customWidth="1"/>
    <col min="8983" max="8985" width="9.140625" style="7"/>
    <col min="8986" max="8986" width="7.5703125" style="7" customWidth="1"/>
    <col min="8987" max="9216" width="9.140625" style="7"/>
    <col min="9217" max="9217" width="1.28515625" style="7" customWidth="1"/>
    <col min="9218" max="9218" width="2" style="7" customWidth="1"/>
    <col min="9219" max="9219" width="2.85546875" style="7" customWidth="1"/>
    <col min="9220" max="9220" width="23.85546875" style="7" customWidth="1"/>
    <col min="9221" max="9221" width="7.140625" style="7" customWidth="1"/>
    <col min="9222" max="9222" width="8.28515625" style="7" customWidth="1"/>
    <col min="9223" max="9223" width="2.7109375" style="7" customWidth="1"/>
    <col min="9224" max="9224" width="7.7109375" style="7" customWidth="1"/>
    <col min="9225" max="9225" width="2.42578125" style="7" customWidth="1"/>
    <col min="9226" max="9226" width="2.140625" style="7" customWidth="1"/>
    <col min="9227" max="9227" width="3.5703125" style="7" customWidth="1"/>
    <col min="9228" max="9229" width="2" style="7" customWidth="1"/>
    <col min="9230" max="9230" width="11.140625" style="7" customWidth="1"/>
    <col min="9231" max="9231" width="12.140625" style="7" customWidth="1"/>
    <col min="9232" max="9232" width="11.5703125" style="7" customWidth="1"/>
    <col min="9233" max="9233" width="4.85546875" style="7" customWidth="1"/>
    <col min="9234" max="9234" width="11.42578125" style="7" customWidth="1"/>
    <col min="9235" max="9235" width="2.7109375" style="7" customWidth="1"/>
    <col min="9236" max="9236" width="2.140625" style="7" customWidth="1"/>
    <col min="9237" max="9237" width="2.5703125" style="7" customWidth="1"/>
    <col min="9238" max="9238" width="2.28515625" style="7" customWidth="1"/>
    <col min="9239" max="9241" width="9.140625" style="7"/>
    <col min="9242" max="9242" width="7.5703125" style="7" customWidth="1"/>
    <col min="9243" max="9472" width="9.140625" style="7"/>
    <col min="9473" max="9473" width="1.28515625" style="7" customWidth="1"/>
    <col min="9474" max="9474" width="2" style="7" customWidth="1"/>
    <col min="9475" max="9475" width="2.85546875" style="7" customWidth="1"/>
    <col min="9476" max="9476" width="23.85546875" style="7" customWidth="1"/>
    <col min="9477" max="9477" width="7.140625" style="7" customWidth="1"/>
    <col min="9478" max="9478" width="8.28515625" style="7" customWidth="1"/>
    <col min="9479" max="9479" width="2.7109375" style="7" customWidth="1"/>
    <col min="9480" max="9480" width="7.7109375" style="7" customWidth="1"/>
    <col min="9481" max="9481" width="2.42578125" style="7" customWidth="1"/>
    <col min="9482" max="9482" width="2.140625" style="7" customWidth="1"/>
    <col min="9483" max="9483" width="3.5703125" style="7" customWidth="1"/>
    <col min="9484" max="9485" width="2" style="7" customWidth="1"/>
    <col min="9486" max="9486" width="11.140625" style="7" customWidth="1"/>
    <col min="9487" max="9487" width="12.140625" style="7" customWidth="1"/>
    <col min="9488" max="9488" width="11.5703125" style="7" customWidth="1"/>
    <col min="9489" max="9489" width="4.85546875" style="7" customWidth="1"/>
    <col min="9490" max="9490" width="11.42578125" style="7" customWidth="1"/>
    <col min="9491" max="9491" width="2.7109375" style="7" customWidth="1"/>
    <col min="9492" max="9492" width="2.140625" style="7" customWidth="1"/>
    <col min="9493" max="9493" width="2.5703125" style="7" customWidth="1"/>
    <col min="9494" max="9494" width="2.28515625" style="7" customWidth="1"/>
    <col min="9495" max="9497" width="9.140625" style="7"/>
    <col min="9498" max="9498" width="7.5703125" style="7" customWidth="1"/>
    <col min="9499" max="9728" width="9.140625" style="7"/>
    <col min="9729" max="9729" width="1.28515625" style="7" customWidth="1"/>
    <col min="9730" max="9730" width="2" style="7" customWidth="1"/>
    <col min="9731" max="9731" width="2.85546875" style="7" customWidth="1"/>
    <col min="9732" max="9732" width="23.85546875" style="7" customWidth="1"/>
    <col min="9733" max="9733" width="7.140625" style="7" customWidth="1"/>
    <col min="9734" max="9734" width="8.28515625" style="7" customWidth="1"/>
    <col min="9735" max="9735" width="2.7109375" style="7" customWidth="1"/>
    <col min="9736" max="9736" width="7.7109375" style="7" customWidth="1"/>
    <col min="9737" max="9737" width="2.42578125" style="7" customWidth="1"/>
    <col min="9738" max="9738" width="2.140625" style="7" customWidth="1"/>
    <col min="9739" max="9739" width="3.5703125" style="7" customWidth="1"/>
    <col min="9740" max="9741" width="2" style="7" customWidth="1"/>
    <col min="9742" max="9742" width="11.140625" style="7" customWidth="1"/>
    <col min="9743" max="9743" width="12.140625" style="7" customWidth="1"/>
    <col min="9744" max="9744" width="11.5703125" style="7" customWidth="1"/>
    <col min="9745" max="9745" width="4.85546875" style="7" customWidth="1"/>
    <col min="9746" max="9746" width="11.42578125" style="7" customWidth="1"/>
    <col min="9747" max="9747" width="2.7109375" style="7" customWidth="1"/>
    <col min="9748" max="9748" width="2.140625" style="7" customWidth="1"/>
    <col min="9749" max="9749" width="2.5703125" style="7" customWidth="1"/>
    <col min="9750" max="9750" width="2.28515625" style="7" customWidth="1"/>
    <col min="9751" max="9753" width="9.140625" style="7"/>
    <col min="9754" max="9754" width="7.5703125" style="7" customWidth="1"/>
    <col min="9755" max="9984" width="9.140625" style="7"/>
    <col min="9985" max="9985" width="1.28515625" style="7" customWidth="1"/>
    <col min="9986" max="9986" width="2" style="7" customWidth="1"/>
    <col min="9987" max="9987" width="2.85546875" style="7" customWidth="1"/>
    <col min="9988" max="9988" width="23.85546875" style="7" customWidth="1"/>
    <col min="9989" max="9989" width="7.140625" style="7" customWidth="1"/>
    <col min="9990" max="9990" width="8.28515625" style="7" customWidth="1"/>
    <col min="9991" max="9991" width="2.7109375" style="7" customWidth="1"/>
    <col min="9992" max="9992" width="7.7109375" style="7" customWidth="1"/>
    <col min="9993" max="9993" width="2.42578125" style="7" customWidth="1"/>
    <col min="9994" max="9994" width="2.140625" style="7" customWidth="1"/>
    <col min="9995" max="9995" width="3.5703125" style="7" customWidth="1"/>
    <col min="9996" max="9997" width="2" style="7" customWidth="1"/>
    <col min="9998" max="9998" width="11.140625" style="7" customWidth="1"/>
    <col min="9999" max="9999" width="12.140625" style="7" customWidth="1"/>
    <col min="10000" max="10000" width="11.5703125" style="7" customWidth="1"/>
    <col min="10001" max="10001" width="4.85546875" style="7" customWidth="1"/>
    <col min="10002" max="10002" width="11.42578125" style="7" customWidth="1"/>
    <col min="10003" max="10003" width="2.7109375" style="7" customWidth="1"/>
    <col min="10004" max="10004" width="2.140625" style="7" customWidth="1"/>
    <col min="10005" max="10005" width="2.5703125" style="7" customWidth="1"/>
    <col min="10006" max="10006" width="2.28515625" style="7" customWidth="1"/>
    <col min="10007" max="10009" width="9.140625" style="7"/>
    <col min="10010" max="10010" width="7.5703125" style="7" customWidth="1"/>
    <col min="10011" max="10240" width="9.140625" style="7"/>
    <col min="10241" max="10241" width="1.28515625" style="7" customWidth="1"/>
    <col min="10242" max="10242" width="2" style="7" customWidth="1"/>
    <col min="10243" max="10243" width="2.85546875" style="7" customWidth="1"/>
    <col min="10244" max="10244" width="23.85546875" style="7" customWidth="1"/>
    <col min="10245" max="10245" width="7.140625" style="7" customWidth="1"/>
    <col min="10246" max="10246" width="8.28515625" style="7" customWidth="1"/>
    <col min="10247" max="10247" width="2.7109375" style="7" customWidth="1"/>
    <col min="10248" max="10248" width="7.7109375" style="7" customWidth="1"/>
    <col min="10249" max="10249" width="2.42578125" style="7" customWidth="1"/>
    <col min="10250" max="10250" width="2.140625" style="7" customWidth="1"/>
    <col min="10251" max="10251" width="3.5703125" style="7" customWidth="1"/>
    <col min="10252" max="10253" width="2" style="7" customWidth="1"/>
    <col min="10254" max="10254" width="11.140625" style="7" customWidth="1"/>
    <col min="10255" max="10255" width="12.140625" style="7" customWidth="1"/>
    <col min="10256" max="10256" width="11.5703125" style="7" customWidth="1"/>
    <col min="10257" max="10257" width="4.85546875" style="7" customWidth="1"/>
    <col min="10258" max="10258" width="11.42578125" style="7" customWidth="1"/>
    <col min="10259" max="10259" width="2.7109375" style="7" customWidth="1"/>
    <col min="10260" max="10260" width="2.140625" style="7" customWidth="1"/>
    <col min="10261" max="10261" width="2.5703125" style="7" customWidth="1"/>
    <col min="10262" max="10262" width="2.28515625" style="7" customWidth="1"/>
    <col min="10263" max="10265" width="9.140625" style="7"/>
    <col min="10266" max="10266" width="7.5703125" style="7" customWidth="1"/>
    <col min="10267" max="10496" width="9.140625" style="7"/>
    <col min="10497" max="10497" width="1.28515625" style="7" customWidth="1"/>
    <col min="10498" max="10498" width="2" style="7" customWidth="1"/>
    <col min="10499" max="10499" width="2.85546875" style="7" customWidth="1"/>
    <col min="10500" max="10500" width="23.85546875" style="7" customWidth="1"/>
    <col min="10501" max="10501" width="7.140625" style="7" customWidth="1"/>
    <col min="10502" max="10502" width="8.28515625" style="7" customWidth="1"/>
    <col min="10503" max="10503" width="2.7109375" style="7" customWidth="1"/>
    <col min="10504" max="10504" width="7.7109375" style="7" customWidth="1"/>
    <col min="10505" max="10505" width="2.42578125" style="7" customWidth="1"/>
    <col min="10506" max="10506" width="2.140625" style="7" customWidth="1"/>
    <col min="10507" max="10507" width="3.5703125" style="7" customWidth="1"/>
    <col min="10508" max="10509" width="2" style="7" customWidth="1"/>
    <col min="10510" max="10510" width="11.140625" style="7" customWidth="1"/>
    <col min="10511" max="10511" width="12.140625" style="7" customWidth="1"/>
    <col min="10512" max="10512" width="11.5703125" style="7" customWidth="1"/>
    <col min="10513" max="10513" width="4.85546875" style="7" customWidth="1"/>
    <col min="10514" max="10514" width="11.42578125" style="7" customWidth="1"/>
    <col min="10515" max="10515" width="2.7109375" style="7" customWidth="1"/>
    <col min="10516" max="10516" width="2.140625" style="7" customWidth="1"/>
    <col min="10517" max="10517" width="2.5703125" style="7" customWidth="1"/>
    <col min="10518" max="10518" width="2.28515625" style="7" customWidth="1"/>
    <col min="10519" max="10521" width="9.140625" style="7"/>
    <col min="10522" max="10522" width="7.5703125" style="7" customWidth="1"/>
    <col min="10523" max="10752" width="9.140625" style="7"/>
    <col min="10753" max="10753" width="1.28515625" style="7" customWidth="1"/>
    <col min="10754" max="10754" width="2" style="7" customWidth="1"/>
    <col min="10755" max="10755" width="2.85546875" style="7" customWidth="1"/>
    <col min="10756" max="10756" width="23.85546875" style="7" customWidth="1"/>
    <col min="10757" max="10757" width="7.140625" style="7" customWidth="1"/>
    <col min="10758" max="10758" width="8.28515625" style="7" customWidth="1"/>
    <col min="10759" max="10759" width="2.7109375" style="7" customWidth="1"/>
    <col min="10760" max="10760" width="7.7109375" style="7" customWidth="1"/>
    <col min="10761" max="10761" width="2.42578125" style="7" customWidth="1"/>
    <col min="10762" max="10762" width="2.140625" style="7" customWidth="1"/>
    <col min="10763" max="10763" width="3.5703125" style="7" customWidth="1"/>
    <col min="10764" max="10765" width="2" style="7" customWidth="1"/>
    <col min="10766" max="10766" width="11.140625" style="7" customWidth="1"/>
    <col min="10767" max="10767" width="12.140625" style="7" customWidth="1"/>
    <col min="10768" max="10768" width="11.5703125" style="7" customWidth="1"/>
    <col min="10769" max="10769" width="4.85546875" style="7" customWidth="1"/>
    <col min="10770" max="10770" width="11.42578125" style="7" customWidth="1"/>
    <col min="10771" max="10771" width="2.7109375" style="7" customWidth="1"/>
    <col min="10772" max="10772" width="2.140625" style="7" customWidth="1"/>
    <col min="10773" max="10773" width="2.5703125" style="7" customWidth="1"/>
    <col min="10774" max="10774" width="2.28515625" style="7" customWidth="1"/>
    <col min="10775" max="10777" width="9.140625" style="7"/>
    <col min="10778" max="10778" width="7.5703125" style="7" customWidth="1"/>
    <col min="10779" max="11008" width="9.140625" style="7"/>
    <col min="11009" max="11009" width="1.28515625" style="7" customWidth="1"/>
    <col min="11010" max="11010" width="2" style="7" customWidth="1"/>
    <col min="11011" max="11011" width="2.85546875" style="7" customWidth="1"/>
    <col min="11012" max="11012" width="23.85546875" style="7" customWidth="1"/>
    <col min="11013" max="11013" width="7.140625" style="7" customWidth="1"/>
    <col min="11014" max="11014" width="8.28515625" style="7" customWidth="1"/>
    <col min="11015" max="11015" width="2.7109375" style="7" customWidth="1"/>
    <col min="11016" max="11016" width="7.7109375" style="7" customWidth="1"/>
    <col min="11017" max="11017" width="2.42578125" style="7" customWidth="1"/>
    <col min="11018" max="11018" width="2.140625" style="7" customWidth="1"/>
    <col min="11019" max="11019" width="3.5703125" style="7" customWidth="1"/>
    <col min="11020" max="11021" width="2" style="7" customWidth="1"/>
    <col min="11022" max="11022" width="11.140625" style="7" customWidth="1"/>
    <col min="11023" max="11023" width="12.140625" style="7" customWidth="1"/>
    <col min="11024" max="11024" width="11.5703125" style="7" customWidth="1"/>
    <col min="11025" max="11025" width="4.85546875" style="7" customWidth="1"/>
    <col min="11026" max="11026" width="11.42578125" style="7" customWidth="1"/>
    <col min="11027" max="11027" width="2.7109375" style="7" customWidth="1"/>
    <col min="11028" max="11028" width="2.140625" style="7" customWidth="1"/>
    <col min="11029" max="11029" width="2.5703125" style="7" customWidth="1"/>
    <col min="11030" max="11030" width="2.28515625" style="7" customWidth="1"/>
    <col min="11031" max="11033" width="9.140625" style="7"/>
    <col min="11034" max="11034" width="7.5703125" style="7" customWidth="1"/>
    <col min="11035" max="11264" width="9.140625" style="7"/>
    <col min="11265" max="11265" width="1.28515625" style="7" customWidth="1"/>
    <col min="11266" max="11266" width="2" style="7" customWidth="1"/>
    <col min="11267" max="11267" width="2.85546875" style="7" customWidth="1"/>
    <col min="11268" max="11268" width="23.85546875" style="7" customWidth="1"/>
    <col min="11269" max="11269" width="7.140625" style="7" customWidth="1"/>
    <col min="11270" max="11270" width="8.28515625" style="7" customWidth="1"/>
    <col min="11271" max="11271" width="2.7109375" style="7" customWidth="1"/>
    <col min="11272" max="11272" width="7.7109375" style="7" customWidth="1"/>
    <col min="11273" max="11273" width="2.42578125" style="7" customWidth="1"/>
    <col min="11274" max="11274" width="2.140625" style="7" customWidth="1"/>
    <col min="11275" max="11275" width="3.5703125" style="7" customWidth="1"/>
    <col min="11276" max="11277" width="2" style="7" customWidth="1"/>
    <col min="11278" max="11278" width="11.140625" style="7" customWidth="1"/>
    <col min="11279" max="11279" width="12.140625" style="7" customWidth="1"/>
    <col min="11280" max="11280" width="11.5703125" style="7" customWidth="1"/>
    <col min="11281" max="11281" width="4.85546875" style="7" customWidth="1"/>
    <col min="11282" max="11282" width="11.42578125" style="7" customWidth="1"/>
    <col min="11283" max="11283" width="2.7109375" style="7" customWidth="1"/>
    <col min="11284" max="11284" width="2.140625" style="7" customWidth="1"/>
    <col min="11285" max="11285" width="2.5703125" style="7" customWidth="1"/>
    <col min="11286" max="11286" width="2.28515625" style="7" customWidth="1"/>
    <col min="11287" max="11289" width="9.140625" style="7"/>
    <col min="11290" max="11290" width="7.5703125" style="7" customWidth="1"/>
    <col min="11291" max="11520" width="9.140625" style="7"/>
    <col min="11521" max="11521" width="1.28515625" style="7" customWidth="1"/>
    <col min="11522" max="11522" width="2" style="7" customWidth="1"/>
    <col min="11523" max="11523" width="2.85546875" style="7" customWidth="1"/>
    <col min="11524" max="11524" width="23.85546875" style="7" customWidth="1"/>
    <col min="11525" max="11525" width="7.140625" style="7" customWidth="1"/>
    <col min="11526" max="11526" width="8.28515625" style="7" customWidth="1"/>
    <col min="11527" max="11527" width="2.7109375" style="7" customWidth="1"/>
    <col min="11528" max="11528" width="7.7109375" style="7" customWidth="1"/>
    <col min="11529" max="11529" width="2.42578125" style="7" customWidth="1"/>
    <col min="11530" max="11530" width="2.140625" style="7" customWidth="1"/>
    <col min="11531" max="11531" width="3.5703125" style="7" customWidth="1"/>
    <col min="11532" max="11533" width="2" style="7" customWidth="1"/>
    <col min="11534" max="11534" width="11.140625" style="7" customWidth="1"/>
    <col min="11535" max="11535" width="12.140625" style="7" customWidth="1"/>
    <col min="11536" max="11536" width="11.5703125" style="7" customWidth="1"/>
    <col min="11537" max="11537" width="4.85546875" style="7" customWidth="1"/>
    <col min="11538" max="11538" width="11.42578125" style="7" customWidth="1"/>
    <col min="11539" max="11539" width="2.7109375" style="7" customWidth="1"/>
    <col min="11540" max="11540" width="2.140625" style="7" customWidth="1"/>
    <col min="11541" max="11541" width="2.5703125" style="7" customWidth="1"/>
    <col min="11542" max="11542" width="2.28515625" style="7" customWidth="1"/>
    <col min="11543" max="11545" width="9.140625" style="7"/>
    <col min="11546" max="11546" width="7.5703125" style="7" customWidth="1"/>
    <col min="11547" max="11776" width="9.140625" style="7"/>
    <col min="11777" max="11777" width="1.28515625" style="7" customWidth="1"/>
    <col min="11778" max="11778" width="2" style="7" customWidth="1"/>
    <col min="11779" max="11779" width="2.85546875" style="7" customWidth="1"/>
    <col min="11780" max="11780" width="23.85546875" style="7" customWidth="1"/>
    <col min="11781" max="11781" width="7.140625" style="7" customWidth="1"/>
    <col min="11782" max="11782" width="8.28515625" style="7" customWidth="1"/>
    <col min="11783" max="11783" width="2.7109375" style="7" customWidth="1"/>
    <col min="11784" max="11784" width="7.7109375" style="7" customWidth="1"/>
    <col min="11785" max="11785" width="2.42578125" style="7" customWidth="1"/>
    <col min="11786" max="11786" width="2.140625" style="7" customWidth="1"/>
    <col min="11787" max="11787" width="3.5703125" style="7" customWidth="1"/>
    <col min="11788" max="11789" width="2" style="7" customWidth="1"/>
    <col min="11790" max="11790" width="11.140625" style="7" customWidth="1"/>
    <col min="11791" max="11791" width="12.140625" style="7" customWidth="1"/>
    <col min="11792" max="11792" width="11.5703125" style="7" customWidth="1"/>
    <col min="11793" max="11793" width="4.85546875" style="7" customWidth="1"/>
    <col min="11794" max="11794" width="11.42578125" style="7" customWidth="1"/>
    <col min="11795" max="11795" width="2.7109375" style="7" customWidth="1"/>
    <col min="11796" max="11796" width="2.140625" style="7" customWidth="1"/>
    <col min="11797" max="11797" width="2.5703125" style="7" customWidth="1"/>
    <col min="11798" max="11798" width="2.28515625" style="7" customWidth="1"/>
    <col min="11799" max="11801" width="9.140625" style="7"/>
    <col min="11802" max="11802" width="7.5703125" style="7" customWidth="1"/>
    <col min="11803" max="12032" width="9.140625" style="7"/>
    <col min="12033" max="12033" width="1.28515625" style="7" customWidth="1"/>
    <col min="12034" max="12034" width="2" style="7" customWidth="1"/>
    <col min="12035" max="12035" width="2.85546875" style="7" customWidth="1"/>
    <col min="12036" max="12036" width="23.85546875" style="7" customWidth="1"/>
    <col min="12037" max="12037" width="7.140625" style="7" customWidth="1"/>
    <col min="12038" max="12038" width="8.28515625" style="7" customWidth="1"/>
    <col min="12039" max="12039" width="2.7109375" style="7" customWidth="1"/>
    <col min="12040" max="12040" width="7.7109375" style="7" customWidth="1"/>
    <col min="12041" max="12041" width="2.42578125" style="7" customWidth="1"/>
    <col min="12042" max="12042" width="2.140625" style="7" customWidth="1"/>
    <col min="12043" max="12043" width="3.5703125" style="7" customWidth="1"/>
    <col min="12044" max="12045" width="2" style="7" customWidth="1"/>
    <col min="12046" max="12046" width="11.140625" style="7" customWidth="1"/>
    <col min="12047" max="12047" width="12.140625" style="7" customWidth="1"/>
    <col min="12048" max="12048" width="11.5703125" style="7" customWidth="1"/>
    <col min="12049" max="12049" width="4.85546875" style="7" customWidth="1"/>
    <col min="12050" max="12050" width="11.42578125" style="7" customWidth="1"/>
    <col min="12051" max="12051" width="2.7109375" style="7" customWidth="1"/>
    <col min="12052" max="12052" width="2.140625" style="7" customWidth="1"/>
    <col min="12053" max="12053" width="2.5703125" style="7" customWidth="1"/>
    <col min="12054" max="12054" width="2.28515625" style="7" customWidth="1"/>
    <col min="12055" max="12057" width="9.140625" style="7"/>
    <col min="12058" max="12058" width="7.5703125" style="7" customWidth="1"/>
    <col min="12059" max="12288" width="9.140625" style="7"/>
    <col min="12289" max="12289" width="1.28515625" style="7" customWidth="1"/>
    <col min="12290" max="12290" width="2" style="7" customWidth="1"/>
    <col min="12291" max="12291" width="2.85546875" style="7" customWidth="1"/>
    <col min="12292" max="12292" width="23.85546875" style="7" customWidth="1"/>
    <col min="12293" max="12293" width="7.140625" style="7" customWidth="1"/>
    <col min="12294" max="12294" width="8.28515625" style="7" customWidth="1"/>
    <col min="12295" max="12295" width="2.7109375" style="7" customWidth="1"/>
    <col min="12296" max="12296" width="7.7109375" style="7" customWidth="1"/>
    <col min="12297" max="12297" width="2.42578125" style="7" customWidth="1"/>
    <col min="12298" max="12298" width="2.140625" style="7" customWidth="1"/>
    <col min="12299" max="12299" width="3.5703125" style="7" customWidth="1"/>
    <col min="12300" max="12301" width="2" style="7" customWidth="1"/>
    <col min="12302" max="12302" width="11.140625" style="7" customWidth="1"/>
    <col min="12303" max="12303" width="12.140625" style="7" customWidth="1"/>
    <col min="12304" max="12304" width="11.5703125" style="7" customWidth="1"/>
    <col min="12305" max="12305" width="4.85546875" style="7" customWidth="1"/>
    <col min="12306" max="12306" width="11.42578125" style="7" customWidth="1"/>
    <col min="12307" max="12307" width="2.7109375" style="7" customWidth="1"/>
    <col min="12308" max="12308" width="2.140625" style="7" customWidth="1"/>
    <col min="12309" max="12309" width="2.5703125" style="7" customWidth="1"/>
    <col min="12310" max="12310" width="2.28515625" style="7" customWidth="1"/>
    <col min="12311" max="12313" width="9.140625" style="7"/>
    <col min="12314" max="12314" width="7.5703125" style="7" customWidth="1"/>
    <col min="12315" max="12544" width="9.140625" style="7"/>
    <col min="12545" max="12545" width="1.28515625" style="7" customWidth="1"/>
    <col min="12546" max="12546" width="2" style="7" customWidth="1"/>
    <col min="12547" max="12547" width="2.85546875" style="7" customWidth="1"/>
    <col min="12548" max="12548" width="23.85546875" style="7" customWidth="1"/>
    <col min="12549" max="12549" width="7.140625" style="7" customWidth="1"/>
    <col min="12550" max="12550" width="8.28515625" style="7" customWidth="1"/>
    <col min="12551" max="12551" width="2.7109375" style="7" customWidth="1"/>
    <col min="12552" max="12552" width="7.7109375" style="7" customWidth="1"/>
    <col min="12553" max="12553" width="2.42578125" style="7" customWidth="1"/>
    <col min="12554" max="12554" width="2.140625" style="7" customWidth="1"/>
    <col min="12555" max="12555" width="3.5703125" style="7" customWidth="1"/>
    <col min="12556" max="12557" width="2" style="7" customWidth="1"/>
    <col min="12558" max="12558" width="11.140625" style="7" customWidth="1"/>
    <col min="12559" max="12559" width="12.140625" style="7" customWidth="1"/>
    <col min="12560" max="12560" width="11.5703125" style="7" customWidth="1"/>
    <col min="12561" max="12561" width="4.85546875" style="7" customWidth="1"/>
    <col min="12562" max="12562" width="11.42578125" style="7" customWidth="1"/>
    <col min="12563" max="12563" width="2.7109375" style="7" customWidth="1"/>
    <col min="12564" max="12564" width="2.140625" style="7" customWidth="1"/>
    <col min="12565" max="12565" width="2.5703125" style="7" customWidth="1"/>
    <col min="12566" max="12566" width="2.28515625" style="7" customWidth="1"/>
    <col min="12567" max="12569" width="9.140625" style="7"/>
    <col min="12570" max="12570" width="7.5703125" style="7" customWidth="1"/>
    <col min="12571" max="12800" width="9.140625" style="7"/>
    <col min="12801" max="12801" width="1.28515625" style="7" customWidth="1"/>
    <col min="12802" max="12802" width="2" style="7" customWidth="1"/>
    <col min="12803" max="12803" width="2.85546875" style="7" customWidth="1"/>
    <col min="12804" max="12804" width="23.85546875" style="7" customWidth="1"/>
    <col min="12805" max="12805" width="7.140625" style="7" customWidth="1"/>
    <col min="12806" max="12806" width="8.28515625" style="7" customWidth="1"/>
    <col min="12807" max="12807" width="2.7109375" style="7" customWidth="1"/>
    <col min="12808" max="12808" width="7.7109375" style="7" customWidth="1"/>
    <col min="12809" max="12809" width="2.42578125" style="7" customWidth="1"/>
    <col min="12810" max="12810" width="2.140625" style="7" customWidth="1"/>
    <col min="12811" max="12811" width="3.5703125" style="7" customWidth="1"/>
    <col min="12812" max="12813" width="2" style="7" customWidth="1"/>
    <col min="12814" max="12814" width="11.140625" style="7" customWidth="1"/>
    <col min="12815" max="12815" width="12.140625" style="7" customWidth="1"/>
    <col min="12816" max="12816" width="11.5703125" style="7" customWidth="1"/>
    <col min="12817" max="12817" width="4.85546875" style="7" customWidth="1"/>
    <col min="12818" max="12818" width="11.42578125" style="7" customWidth="1"/>
    <col min="12819" max="12819" width="2.7109375" style="7" customWidth="1"/>
    <col min="12820" max="12820" width="2.140625" style="7" customWidth="1"/>
    <col min="12821" max="12821" width="2.5703125" style="7" customWidth="1"/>
    <col min="12822" max="12822" width="2.28515625" style="7" customWidth="1"/>
    <col min="12823" max="12825" width="9.140625" style="7"/>
    <col min="12826" max="12826" width="7.5703125" style="7" customWidth="1"/>
    <col min="12827" max="13056" width="9.140625" style="7"/>
    <col min="13057" max="13057" width="1.28515625" style="7" customWidth="1"/>
    <col min="13058" max="13058" width="2" style="7" customWidth="1"/>
    <col min="13059" max="13059" width="2.85546875" style="7" customWidth="1"/>
    <col min="13060" max="13060" width="23.85546875" style="7" customWidth="1"/>
    <col min="13061" max="13061" width="7.140625" style="7" customWidth="1"/>
    <col min="13062" max="13062" width="8.28515625" style="7" customWidth="1"/>
    <col min="13063" max="13063" width="2.7109375" style="7" customWidth="1"/>
    <col min="13064" max="13064" width="7.7109375" style="7" customWidth="1"/>
    <col min="13065" max="13065" width="2.42578125" style="7" customWidth="1"/>
    <col min="13066" max="13066" width="2.140625" style="7" customWidth="1"/>
    <col min="13067" max="13067" width="3.5703125" style="7" customWidth="1"/>
    <col min="13068" max="13069" width="2" style="7" customWidth="1"/>
    <col min="13070" max="13070" width="11.140625" style="7" customWidth="1"/>
    <col min="13071" max="13071" width="12.140625" style="7" customWidth="1"/>
    <col min="13072" max="13072" width="11.5703125" style="7" customWidth="1"/>
    <col min="13073" max="13073" width="4.85546875" style="7" customWidth="1"/>
    <col min="13074" max="13074" width="11.42578125" style="7" customWidth="1"/>
    <col min="13075" max="13075" width="2.7109375" style="7" customWidth="1"/>
    <col min="13076" max="13076" width="2.140625" style="7" customWidth="1"/>
    <col min="13077" max="13077" width="2.5703125" style="7" customWidth="1"/>
    <col min="13078" max="13078" width="2.28515625" style="7" customWidth="1"/>
    <col min="13079" max="13081" width="9.140625" style="7"/>
    <col min="13082" max="13082" width="7.5703125" style="7" customWidth="1"/>
    <col min="13083" max="13312" width="9.140625" style="7"/>
    <col min="13313" max="13313" width="1.28515625" style="7" customWidth="1"/>
    <col min="13314" max="13314" width="2" style="7" customWidth="1"/>
    <col min="13315" max="13315" width="2.85546875" style="7" customWidth="1"/>
    <col min="13316" max="13316" width="23.85546875" style="7" customWidth="1"/>
    <col min="13317" max="13317" width="7.140625" style="7" customWidth="1"/>
    <col min="13318" max="13318" width="8.28515625" style="7" customWidth="1"/>
    <col min="13319" max="13319" width="2.7109375" style="7" customWidth="1"/>
    <col min="13320" max="13320" width="7.7109375" style="7" customWidth="1"/>
    <col min="13321" max="13321" width="2.42578125" style="7" customWidth="1"/>
    <col min="13322" max="13322" width="2.140625" style="7" customWidth="1"/>
    <col min="13323" max="13323" width="3.5703125" style="7" customWidth="1"/>
    <col min="13324" max="13325" width="2" style="7" customWidth="1"/>
    <col min="13326" max="13326" width="11.140625" style="7" customWidth="1"/>
    <col min="13327" max="13327" width="12.140625" style="7" customWidth="1"/>
    <col min="13328" max="13328" width="11.5703125" style="7" customWidth="1"/>
    <col min="13329" max="13329" width="4.85546875" style="7" customWidth="1"/>
    <col min="13330" max="13330" width="11.42578125" style="7" customWidth="1"/>
    <col min="13331" max="13331" width="2.7109375" style="7" customWidth="1"/>
    <col min="13332" max="13332" width="2.140625" style="7" customWidth="1"/>
    <col min="13333" max="13333" width="2.5703125" style="7" customWidth="1"/>
    <col min="13334" max="13334" width="2.28515625" style="7" customWidth="1"/>
    <col min="13335" max="13337" width="9.140625" style="7"/>
    <col min="13338" max="13338" width="7.5703125" style="7" customWidth="1"/>
    <col min="13339" max="13568" width="9.140625" style="7"/>
    <col min="13569" max="13569" width="1.28515625" style="7" customWidth="1"/>
    <col min="13570" max="13570" width="2" style="7" customWidth="1"/>
    <col min="13571" max="13571" width="2.85546875" style="7" customWidth="1"/>
    <col min="13572" max="13572" width="23.85546875" style="7" customWidth="1"/>
    <col min="13573" max="13573" width="7.140625" style="7" customWidth="1"/>
    <col min="13574" max="13574" width="8.28515625" style="7" customWidth="1"/>
    <col min="13575" max="13575" width="2.7109375" style="7" customWidth="1"/>
    <col min="13576" max="13576" width="7.7109375" style="7" customWidth="1"/>
    <col min="13577" max="13577" width="2.42578125" style="7" customWidth="1"/>
    <col min="13578" max="13578" width="2.140625" style="7" customWidth="1"/>
    <col min="13579" max="13579" width="3.5703125" style="7" customWidth="1"/>
    <col min="13580" max="13581" width="2" style="7" customWidth="1"/>
    <col min="13582" max="13582" width="11.140625" style="7" customWidth="1"/>
    <col min="13583" max="13583" width="12.140625" style="7" customWidth="1"/>
    <col min="13584" max="13584" width="11.5703125" style="7" customWidth="1"/>
    <col min="13585" max="13585" width="4.85546875" style="7" customWidth="1"/>
    <col min="13586" max="13586" width="11.42578125" style="7" customWidth="1"/>
    <col min="13587" max="13587" width="2.7109375" style="7" customWidth="1"/>
    <col min="13588" max="13588" width="2.140625" style="7" customWidth="1"/>
    <col min="13589" max="13589" width="2.5703125" style="7" customWidth="1"/>
    <col min="13590" max="13590" width="2.28515625" style="7" customWidth="1"/>
    <col min="13591" max="13593" width="9.140625" style="7"/>
    <col min="13594" max="13594" width="7.5703125" style="7" customWidth="1"/>
    <col min="13595" max="13824" width="9.140625" style="7"/>
    <col min="13825" max="13825" width="1.28515625" style="7" customWidth="1"/>
    <col min="13826" max="13826" width="2" style="7" customWidth="1"/>
    <col min="13827" max="13827" width="2.85546875" style="7" customWidth="1"/>
    <col min="13828" max="13828" width="23.85546875" style="7" customWidth="1"/>
    <col min="13829" max="13829" width="7.140625" style="7" customWidth="1"/>
    <col min="13830" max="13830" width="8.28515625" style="7" customWidth="1"/>
    <col min="13831" max="13831" width="2.7109375" style="7" customWidth="1"/>
    <col min="13832" max="13832" width="7.7109375" style="7" customWidth="1"/>
    <col min="13833" max="13833" width="2.42578125" style="7" customWidth="1"/>
    <col min="13834" max="13834" width="2.140625" style="7" customWidth="1"/>
    <col min="13835" max="13835" width="3.5703125" style="7" customWidth="1"/>
    <col min="13836" max="13837" width="2" style="7" customWidth="1"/>
    <col min="13838" max="13838" width="11.140625" style="7" customWidth="1"/>
    <col min="13839" max="13839" width="12.140625" style="7" customWidth="1"/>
    <col min="13840" max="13840" width="11.5703125" style="7" customWidth="1"/>
    <col min="13841" max="13841" width="4.85546875" style="7" customWidth="1"/>
    <col min="13842" max="13842" width="11.42578125" style="7" customWidth="1"/>
    <col min="13843" max="13843" width="2.7109375" style="7" customWidth="1"/>
    <col min="13844" max="13844" width="2.140625" style="7" customWidth="1"/>
    <col min="13845" max="13845" width="2.5703125" style="7" customWidth="1"/>
    <col min="13846" max="13846" width="2.28515625" style="7" customWidth="1"/>
    <col min="13847" max="13849" width="9.140625" style="7"/>
    <col min="13850" max="13850" width="7.5703125" style="7" customWidth="1"/>
    <col min="13851" max="14080" width="9.140625" style="7"/>
    <col min="14081" max="14081" width="1.28515625" style="7" customWidth="1"/>
    <col min="14082" max="14082" width="2" style="7" customWidth="1"/>
    <col min="14083" max="14083" width="2.85546875" style="7" customWidth="1"/>
    <col min="14084" max="14084" width="23.85546875" style="7" customWidth="1"/>
    <col min="14085" max="14085" width="7.140625" style="7" customWidth="1"/>
    <col min="14086" max="14086" width="8.28515625" style="7" customWidth="1"/>
    <col min="14087" max="14087" width="2.7109375" style="7" customWidth="1"/>
    <col min="14088" max="14088" width="7.7109375" style="7" customWidth="1"/>
    <col min="14089" max="14089" width="2.42578125" style="7" customWidth="1"/>
    <col min="14090" max="14090" width="2.140625" style="7" customWidth="1"/>
    <col min="14091" max="14091" width="3.5703125" style="7" customWidth="1"/>
    <col min="14092" max="14093" width="2" style="7" customWidth="1"/>
    <col min="14094" max="14094" width="11.140625" style="7" customWidth="1"/>
    <col min="14095" max="14095" width="12.140625" style="7" customWidth="1"/>
    <col min="14096" max="14096" width="11.5703125" style="7" customWidth="1"/>
    <col min="14097" max="14097" width="4.85546875" style="7" customWidth="1"/>
    <col min="14098" max="14098" width="11.42578125" style="7" customWidth="1"/>
    <col min="14099" max="14099" width="2.7109375" style="7" customWidth="1"/>
    <col min="14100" max="14100" width="2.140625" style="7" customWidth="1"/>
    <col min="14101" max="14101" width="2.5703125" style="7" customWidth="1"/>
    <col min="14102" max="14102" width="2.28515625" style="7" customWidth="1"/>
    <col min="14103" max="14105" width="9.140625" style="7"/>
    <col min="14106" max="14106" width="7.5703125" style="7" customWidth="1"/>
    <col min="14107" max="14336" width="9.140625" style="7"/>
    <col min="14337" max="14337" width="1.28515625" style="7" customWidth="1"/>
    <col min="14338" max="14338" width="2" style="7" customWidth="1"/>
    <col min="14339" max="14339" width="2.85546875" style="7" customWidth="1"/>
    <col min="14340" max="14340" width="23.85546875" style="7" customWidth="1"/>
    <col min="14341" max="14341" width="7.140625" style="7" customWidth="1"/>
    <col min="14342" max="14342" width="8.28515625" style="7" customWidth="1"/>
    <col min="14343" max="14343" width="2.7109375" style="7" customWidth="1"/>
    <col min="14344" max="14344" width="7.7109375" style="7" customWidth="1"/>
    <col min="14345" max="14345" width="2.42578125" style="7" customWidth="1"/>
    <col min="14346" max="14346" width="2.140625" style="7" customWidth="1"/>
    <col min="14347" max="14347" width="3.5703125" style="7" customWidth="1"/>
    <col min="14348" max="14349" width="2" style="7" customWidth="1"/>
    <col min="14350" max="14350" width="11.140625" style="7" customWidth="1"/>
    <col min="14351" max="14351" width="12.140625" style="7" customWidth="1"/>
    <col min="14352" max="14352" width="11.5703125" style="7" customWidth="1"/>
    <col min="14353" max="14353" width="4.85546875" style="7" customWidth="1"/>
    <col min="14354" max="14354" width="11.42578125" style="7" customWidth="1"/>
    <col min="14355" max="14355" width="2.7109375" style="7" customWidth="1"/>
    <col min="14356" max="14356" width="2.140625" style="7" customWidth="1"/>
    <col min="14357" max="14357" width="2.5703125" style="7" customWidth="1"/>
    <col min="14358" max="14358" width="2.28515625" style="7" customWidth="1"/>
    <col min="14359" max="14361" width="9.140625" style="7"/>
    <col min="14362" max="14362" width="7.5703125" style="7" customWidth="1"/>
    <col min="14363" max="14592" width="9.140625" style="7"/>
    <col min="14593" max="14593" width="1.28515625" style="7" customWidth="1"/>
    <col min="14594" max="14594" width="2" style="7" customWidth="1"/>
    <col min="14595" max="14595" width="2.85546875" style="7" customWidth="1"/>
    <col min="14596" max="14596" width="23.85546875" style="7" customWidth="1"/>
    <col min="14597" max="14597" width="7.140625" style="7" customWidth="1"/>
    <col min="14598" max="14598" width="8.28515625" style="7" customWidth="1"/>
    <col min="14599" max="14599" width="2.7109375" style="7" customWidth="1"/>
    <col min="14600" max="14600" width="7.7109375" style="7" customWidth="1"/>
    <col min="14601" max="14601" width="2.42578125" style="7" customWidth="1"/>
    <col min="14602" max="14602" width="2.140625" style="7" customWidth="1"/>
    <col min="14603" max="14603" width="3.5703125" style="7" customWidth="1"/>
    <col min="14604" max="14605" width="2" style="7" customWidth="1"/>
    <col min="14606" max="14606" width="11.140625" style="7" customWidth="1"/>
    <col min="14607" max="14607" width="12.140625" style="7" customWidth="1"/>
    <col min="14608" max="14608" width="11.5703125" style="7" customWidth="1"/>
    <col min="14609" max="14609" width="4.85546875" style="7" customWidth="1"/>
    <col min="14610" max="14610" width="11.42578125" style="7" customWidth="1"/>
    <col min="14611" max="14611" width="2.7109375" style="7" customWidth="1"/>
    <col min="14612" max="14612" width="2.140625" style="7" customWidth="1"/>
    <col min="14613" max="14613" width="2.5703125" style="7" customWidth="1"/>
    <col min="14614" max="14614" width="2.28515625" style="7" customWidth="1"/>
    <col min="14615" max="14617" width="9.140625" style="7"/>
    <col min="14618" max="14618" width="7.5703125" style="7" customWidth="1"/>
    <col min="14619" max="14848" width="9.140625" style="7"/>
    <col min="14849" max="14849" width="1.28515625" style="7" customWidth="1"/>
    <col min="14850" max="14850" width="2" style="7" customWidth="1"/>
    <col min="14851" max="14851" width="2.85546875" style="7" customWidth="1"/>
    <col min="14852" max="14852" width="23.85546875" style="7" customWidth="1"/>
    <col min="14853" max="14853" width="7.140625" style="7" customWidth="1"/>
    <col min="14854" max="14854" width="8.28515625" style="7" customWidth="1"/>
    <col min="14855" max="14855" width="2.7109375" style="7" customWidth="1"/>
    <col min="14856" max="14856" width="7.7109375" style="7" customWidth="1"/>
    <col min="14857" max="14857" width="2.42578125" style="7" customWidth="1"/>
    <col min="14858" max="14858" width="2.140625" style="7" customWidth="1"/>
    <col min="14859" max="14859" width="3.5703125" style="7" customWidth="1"/>
    <col min="14860" max="14861" width="2" style="7" customWidth="1"/>
    <col min="14862" max="14862" width="11.140625" style="7" customWidth="1"/>
    <col min="14863" max="14863" width="12.140625" style="7" customWidth="1"/>
    <col min="14864" max="14864" width="11.5703125" style="7" customWidth="1"/>
    <col min="14865" max="14865" width="4.85546875" style="7" customWidth="1"/>
    <col min="14866" max="14866" width="11.42578125" style="7" customWidth="1"/>
    <col min="14867" max="14867" width="2.7109375" style="7" customWidth="1"/>
    <col min="14868" max="14868" width="2.140625" style="7" customWidth="1"/>
    <col min="14869" max="14869" width="2.5703125" style="7" customWidth="1"/>
    <col min="14870" max="14870" width="2.28515625" style="7" customWidth="1"/>
    <col min="14871" max="14873" width="9.140625" style="7"/>
    <col min="14874" max="14874" width="7.5703125" style="7" customWidth="1"/>
    <col min="14875" max="15104" width="9.140625" style="7"/>
    <col min="15105" max="15105" width="1.28515625" style="7" customWidth="1"/>
    <col min="15106" max="15106" width="2" style="7" customWidth="1"/>
    <col min="15107" max="15107" width="2.85546875" style="7" customWidth="1"/>
    <col min="15108" max="15108" width="23.85546875" style="7" customWidth="1"/>
    <col min="15109" max="15109" width="7.140625" style="7" customWidth="1"/>
    <col min="15110" max="15110" width="8.28515625" style="7" customWidth="1"/>
    <col min="15111" max="15111" width="2.7109375" style="7" customWidth="1"/>
    <col min="15112" max="15112" width="7.7109375" style="7" customWidth="1"/>
    <col min="15113" max="15113" width="2.42578125" style="7" customWidth="1"/>
    <col min="15114" max="15114" width="2.140625" style="7" customWidth="1"/>
    <col min="15115" max="15115" width="3.5703125" style="7" customWidth="1"/>
    <col min="15116" max="15117" width="2" style="7" customWidth="1"/>
    <col min="15118" max="15118" width="11.140625" style="7" customWidth="1"/>
    <col min="15119" max="15119" width="12.140625" style="7" customWidth="1"/>
    <col min="15120" max="15120" width="11.5703125" style="7" customWidth="1"/>
    <col min="15121" max="15121" width="4.85546875" style="7" customWidth="1"/>
    <col min="15122" max="15122" width="11.42578125" style="7" customWidth="1"/>
    <col min="15123" max="15123" width="2.7109375" style="7" customWidth="1"/>
    <col min="15124" max="15124" width="2.140625" style="7" customWidth="1"/>
    <col min="15125" max="15125" width="2.5703125" style="7" customWidth="1"/>
    <col min="15126" max="15126" width="2.28515625" style="7" customWidth="1"/>
    <col min="15127" max="15129" width="9.140625" style="7"/>
    <col min="15130" max="15130" width="7.5703125" style="7" customWidth="1"/>
    <col min="15131" max="15360" width="9.140625" style="7"/>
    <col min="15361" max="15361" width="1.28515625" style="7" customWidth="1"/>
    <col min="15362" max="15362" width="2" style="7" customWidth="1"/>
    <col min="15363" max="15363" width="2.85546875" style="7" customWidth="1"/>
    <col min="15364" max="15364" width="23.85546875" style="7" customWidth="1"/>
    <col min="15365" max="15365" width="7.140625" style="7" customWidth="1"/>
    <col min="15366" max="15366" width="8.28515625" style="7" customWidth="1"/>
    <col min="15367" max="15367" width="2.7109375" style="7" customWidth="1"/>
    <col min="15368" max="15368" width="7.7109375" style="7" customWidth="1"/>
    <col min="15369" max="15369" width="2.42578125" style="7" customWidth="1"/>
    <col min="15370" max="15370" width="2.140625" style="7" customWidth="1"/>
    <col min="15371" max="15371" width="3.5703125" style="7" customWidth="1"/>
    <col min="15372" max="15373" width="2" style="7" customWidth="1"/>
    <col min="15374" max="15374" width="11.140625" style="7" customWidth="1"/>
    <col min="15375" max="15375" width="12.140625" style="7" customWidth="1"/>
    <col min="15376" max="15376" width="11.5703125" style="7" customWidth="1"/>
    <col min="15377" max="15377" width="4.85546875" style="7" customWidth="1"/>
    <col min="15378" max="15378" width="11.42578125" style="7" customWidth="1"/>
    <col min="15379" max="15379" width="2.7109375" style="7" customWidth="1"/>
    <col min="15380" max="15380" width="2.140625" style="7" customWidth="1"/>
    <col min="15381" max="15381" width="2.5703125" style="7" customWidth="1"/>
    <col min="15382" max="15382" width="2.28515625" style="7" customWidth="1"/>
    <col min="15383" max="15385" width="9.140625" style="7"/>
    <col min="15386" max="15386" width="7.5703125" style="7" customWidth="1"/>
    <col min="15387" max="15616" width="9.140625" style="7"/>
    <col min="15617" max="15617" width="1.28515625" style="7" customWidth="1"/>
    <col min="15618" max="15618" width="2" style="7" customWidth="1"/>
    <col min="15619" max="15619" width="2.85546875" style="7" customWidth="1"/>
    <col min="15620" max="15620" width="23.85546875" style="7" customWidth="1"/>
    <col min="15621" max="15621" width="7.140625" style="7" customWidth="1"/>
    <col min="15622" max="15622" width="8.28515625" style="7" customWidth="1"/>
    <col min="15623" max="15623" width="2.7109375" style="7" customWidth="1"/>
    <col min="15624" max="15624" width="7.7109375" style="7" customWidth="1"/>
    <col min="15625" max="15625" width="2.42578125" style="7" customWidth="1"/>
    <col min="15626" max="15626" width="2.140625" style="7" customWidth="1"/>
    <col min="15627" max="15627" width="3.5703125" style="7" customWidth="1"/>
    <col min="15628" max="15629" width="2" style="7" customWidth="1"/>
    <col min="15630" max="15630" width="11.140625" style="7" customWidth="1"/>
    <col min="15631" max="15631" width="12.140625" style="7" customWidth="1"/>
    <col min="15632" max="15632" width="11.5703125" style="7" customWidth="1"/>
    <col min="15633" max="15633" width="4.85546875" style="7" customWidth="1"/>
    <col min="15634" max="15634" width="11.42578125" style="7" customWidth="1"/>
    <col min="15635" max="15635" width="2.7109375" style="7" customWidth="1"/>
    <col min="15636" max="15636" width="2.140625" style="7" customWidth="1"/>
    <col min="15637" max="15637" width="2.5703125" style="7" customWidth="1"/>
    <col min="15638" max="15638" width="2.28515625" style="7" customWidth="1"/>
    <col min="15639" max="15641" width="9.140625" style="7"/>
    <col min="15642" max="15642" width="7.5703125" style="7" customWidth="1"/>
    <col min="15643" max="15872" width="9.140625" style="7"/>
    <col min="15873" max="15873" width="1.28515625" style="7" customWidth="1"/>
    <col min="15874" max="15874" width="2" style="7" customWidth="1"/>
    <col min="15875" max="15875" width="2.85546875" style="7" customWidth="1"/>
    <col min="15876" max="15876" width="23.85546875" style="7" customWidth="1"/>
    <col min="15877" max="15877" width="7.140625" style="7" customWidth="1"/>
    <col min="15878" max="15878" width="8.28515625" style="7" customWidth="1"/>
    <col min="15879" max="15879" width="2.7109375" style="7" customWidth="1"/>
    <col min="15880" max="15880" width="7.7109375" style="7" customWidth="1"/>
    <col min="15881" max="15881" width="2.42578125" style="7" customWidth="1"/>
    <col min="15882" max="15882" width="2.140625" style="7" customWidth="1"/>
    <col min="15883" max="15883" width="3.5703125" style="7" customWidth="1"/>
    <col min="15884" max="15885" width="2" style="7" customWidth="1"/>
    <col min="15886" max="15886" width="11.140625" style="7" customWidth="1"/>
    <col min="15887" max="15887" width="12.140625" style="7" customWidth="1"/>
    <col min="15888" max="15888" width="11.5703125" style="7" customWidth="1"/>
    <col min="15889" max="15889" width="4.85546875" style="7" customWidth="1"/>
    <col min="15890" max="15890" width="11.42578125" style="7" customWidth="1"/>
    <col min="15891" max="15891" width="2.7109375" style="7" customWidth="1"/>
    <col min="15892" max="15892" width="2.140625" style="7" customWidth="1"/>
    <col min="15893" max="15893" width="2.5703125" style="7" customWidth="1"/>
    <col min="15894" max="15894" width="2.28515625" style="7" customWidth="1"/>
    <col min="15895" max="15897" width="9.140625" style="7"/>
    <col min="15898" max="15898" width="7.5703125" style="7" customWidth="1"/>
    <col min="15899" max="16128" width="9.140625" style="7"/>
    <col min="16129" max="16129" width="1.28515625" style="7" customWidth="1"/>
    <col min="16130" max="16130" width="2" style="7" customWidth="1"/>
    <col min="16131" max="16131" width="2.85546875" style="7" customWidth="1"/>
    <col min="16132" max="16132" width="23.85546875" style="7" customWidth="1"/>
    <col min="16133" max="16133" width="7.140625" style="7" customWidth="1"/>
    <col min="16134" max="16134" width="8.28515625" style="7" customWidth="1"/>
    <col min="16135" max="16135" width="2.7109375" style="7" customWidth="1"/>
    <col min="16136" max="16136" width="7.7109375" style="7" customWidth="1"/>
    <col min="16137" max="16137" width="2.42578125" style="7" customWidth="1"/>
    <col min="16138" max="16138" width="2.140625" style="7" customWidth="1"/>
    <col min="16139" max="16139" width="3.5703125" style="7" customWidth="1"/>
    <col min="16140" max="16141" width="2" style="7" customWidth="1"/>
    <col min="16142" max="16142" width="11.140625" style="7" customWidth="1"/>
    <col min="16143" max="16143" width="12.140625" style="7" customWidth="1"/>
    <col min="16144" max="16144" width="11.5703125" style="7" customWidth="1"/>
    <col min="16145" max="16145" width="4.85546875" style="7" customWidth="1"/>
    <col min="16146" max="16146" width="11.42578125" style="7" customWidth="1"/>
    <col min="16147" max="16147" width="2.7109375" style="7" customWidth="1"/>
    <col min="16148" max="16148" width="2.140625" style="7" customWidth="1"/>
    <col min="16149" max="16149" width="2.5703125" style="7" customWidth="1"/>
    <col min="16150" max="16150" width="2.28515625" style="7" customWidth="1"/>
    <col min="16151" max="16153" width="9.140625" style="7"/>
    <col min="16154" max="16154" width="7.5703125" style="7" customWidth="1"/>
    <col min="16155" max="16384" width="9.140625" style="7"/>
  </cols>
  <sheetData>
    <row r="1" spans="1:32" s="3" customFormat="1" ht="20.100000000000001" customHeight="1">
      <c r="A1" s="235"/>
      <c r="B1" s="236" t="str">
        <f>'Project Info'!$B$1</f>
        <v>Project Name:</v>
      </c>
      <c r="C1" s="236"/>
      <c r="D1" s="236" t="str">
        <f>'Project Info'!$E$1</f>
        <v>Name</v>
      </c>
      <c r="E1" s="236"/>
      <c r="F1" s="237"/>
      <c r="G1" s="238"/>
      <c r="H1" s="239"/>
      <c r="I1" s="124"/>
      <c r="J1" s="124"/>
      <c r="K1" s="125"/>
      <c r="O1" s="135"/>
      <c r="P1" s="135"/>
      <c r="Q1" s="136"/>
      <c r="R1" s="135"/>
      <c r="S1" s="136"/>
      <c r="T1" s="124"/>
      <c r="U1" s="124"/>
      <c r="V1" s="124"/>
      <c r="W1" s="124"/>
      <c r="X1" s="125"/>
    </row>
    <row r="2" spans="1:32" s="3" customFormat="1" ht="20.100000000000001" customHeight="1">
      <c r="A2" s="240"/>
      <c r="B2" s="241" t="str">
        <f>'Project Info'!$B$2</f>
        <v>Finance No:</v>
      </c>
      <c r="C2" s="241"/>
      <c r="D2" s="241" t="str">
        <f>'Project Info'!$E$2</f>
        <v>No</v>
      </c>
      <c r="E2" s="241"/>
      <c r="F2" s="242"/>
      <c r="G2" s="243"/>
      <c r="H2" s="244"/>
      <c r="I2" s="124"/>
      <c r="J2" s="124"/>
      <c r="K2" s="123"/>
      <c r="O2" s="135"/>
      <c r="P2" s="135"/>
      <c r="Q2" s="136"/>
      <c r="R2" s="135"/>
      <c r="S2" s="136"/>
      <c r="T2" s="124"/>
      <c r="U2" s="124"/>
      <c r="V2" s="124"/>
      <c r="W2" s="124"/>
      <c r="X2" s="123"/>
    </row>
    <row r="3" spans="1:32" s="3" customFormat="1" ht="20.100000000000001" customHeight="1">
      <c r="A3" s="240"/>
      <c r="B3" s="241" t="str">
        <f>'Project Info'!$B$3</f>
        <v>Project Address:</v>
      </c>
      <c r="C3" s="241"/>
      <c r="D3" s="241" t="str">
        <f>'Project Info'!$E$3</f>
        <v>Address</v>
      </c>
      <c r="E3" s="241"/>
      <c r="F3" s="242"/>
      <c r="G3" s="243"/>
      <c r="H3" s="244"/>
      <c r="I3" s="124"/>
      <c r="J3" s="124"/>
      <c r="K3" s="123"/>
      <c r="O3" s="135"/>
      <c r="P3" s="135"/>
      <c r="Q3" s="136"/>
      <c r="R3" s="135"/>
      <c r="S3" s="136"/>
      <c r="T3" s="124"/>
      <c r="U3" s="124"/>
      <c r="V3" s="124"/>
      <c r="W3" s="124"/>
      <c r="X3" s="123"/>
    </row>
    <row r="4" spans="1:32" s="107" customFormat="1" ht="15" customHeight="1">
      <c r="A4" s="144" t="s">
        <v>286</v>
      </c>
      <c r="B4" s="126"/>
      <c r="C4" s="126"/>
      <c r="D4" s="126"/>
      <c r="E4" s="126"/>
      <c r="F4" s="126"/>
      <c r="G4" s="126"/>
      <c r="H4" s="231"/>
      <c r="I4" s="229"/>
      <c r="J4" s="229"/>
      <c r="K4" s="229"/>
      <c r="L4" s="229"/>
      <c r="M4" s="230"/>
      <c r="N4" s="55"/>
      <c r="O4" s="55"/>
      <c r="P4" s="55"/>
      <c r="Q4" s="55"/>
      <c r="R4" s="55"/>
      <c r="S4" s="55"/>
      <c r="T4" s="55"/>
      <c r="AB4" s="55"/>
      <c r="AC4" s="55"/>
      <c r="AD4" s="36"/>
      <c r="AE4" s="55"/>
      <c r="AF4" s="49"/>
    </row>
    <row r="5" spans="1:32" s="107" customFormat="1" ht="15" customHeight="1">
      <c r="A5" s="200" t="s">
        <v>29</v>
      </c>
      <c r="B5" s="105" t="s">
        <v>145</v>
      </c>
      <c r="C5" s="201" t="s">
        <v>292</v>
      </c>
      <c r="D5" s="201"/>
      <c r="E5" s="228" t="s">
        <v>29</v>
      </c>
      <c r="F5" s="105" t="s">
        <v>145</v>
      </c>
      <c r="G5" s="201" t="s">
        <v>292</v>
      </c>
      <c r="H5" s="163"/>
      <c r="I5" s="112"/>
      <c r="J5" s="112"/>
      <c r="K5" s="112"/>
      <c r="L5" s="112"/>
      <c r="M5" s="112"/>
      <c r="N5" s="303"/>
      <c r="O5" s="303"/>
      <c r="P5" s="303"/>
      <c r="Q5" s="303"/>
      <c r="R5" s="303"/>
      <c r="S5" s="55"/>
      <c r="T5" s="55"/>
      <c r="W5" s="129"/>
      <c r="X5" s="130"/>
      <c r="Y5" s="113"/>
      <c r="Z5" s="113"/>
      <c r="AB5" s="122"/>
      <c r="AC5" s="128"/>
      <c r="AD5" s="38"/>
      <c r="AE5" s="55"/>
      <c r="AF5" s="49"/>
    </row>
    <row r="6" spans="1:32" s="107" customFormat="1" ht="15" customHeight="1">
      <c r="A6" s="216" t="s">
        <v>48</v>
      </c>
      <c r="B6" s="117"/>
      <c r="C6" s="202"/>
      <c r="D6" s="203"/>
      <c r="E6" s="252" t="s">
        <v>212</v>
      </c>
      <c r="F6" s="225"/>
      <c r="G6" s="253"/>
      <c r="H6" s="172"/>
      <c r="I6" s="112"/>
      <c r="J6" s="112"/>
      <c r="K6" s="112"/>
      <c r="L6" s="112"/>
      <c r="M6" s="127"/>
      <c r="N6" s="127"/>
      <c r="O6" s="127"/>
      <c r="P6" s="127"/>
      <c r="Q6" s="127"/>
      <c r="R6" s="127"/>
      <c r="S6" s="127"/>
      <c r="T6" s="55"/>
      <c r="W6" s="307"/>
      <c r="X6" s="307"/>
      <c r="Y6" s="115"/>
      <c r="Z6" s="131"/>
      <c r="AB6" s="127"/>
      <c r="AC6" s="55"/>
      <c r="AD6" s="36"/>
      <c r="AE6" s="55"/>
      <c r="AF6" s="49"/>
    </row>
    <row r="7" spans="1:32" s="107" customFormat="1" ht="15" customHeight="1">
      <c r="A7" s="200" t="s">
        <v>49</v>
      </c>
      <c r="B7" s="224" t="s">
        <v>50</v>
      </c>
      <c r="C7" s="221"/>
      <c r="D7" s="203"/>
      <c r="E7" s="198" t="s">
        <v>213</v>
      </c>
      <c r="F7" s="225"/>
      <c r="G7" s="253"/>
      <c r="H7" s="172"/>
      <c r="I7" s="112"/>
      <c r="J7" s="112"/>
      <c r="K7" s="112"/>
      <c r="L7" s="112"/>
      <c r="M7" s="55"/>
      <c r="R7" s="49"/>
      <c r="S7" s="55"/>
      <c r="T7" s="55"/>
      <c r="W7" s="132"/>
      <c r="X7" s="10"/>
      <c r="Y7" s="115"/>
      <c r="Z7" s="131"/>
      <c r="AB7" s="122"/>
      <c r="AC7" s="55"/>
      <c r="AD7" s="36"/>
      <c r="AE7" s="55"/>
      <c r="AF7" s="49"/>
    </row>
    <row r="8" spans="1:32" s="107" customFormat="1" ht="15" customHeight="1">
      <c r="A8" s="204" t="s">
        <v>51</v>
      </c>
      <c r="B8" s="225" t="s">
        <v>52</v>
      </c>
      <c r="C8" s="222"/>
      <c r="D8" s="201"/>
      <c r="E8" s="105" t="s">
        <v>214</v>
      </c>
      <c r="F8" s="224"/>
      <c r="G8" s="254"/>
      <c r="H8" s="189"/>
      <c r="I8" s="112"/>
      <c r="J8" s="112"/>
      <c r="K8" s="112"/>
      <c r="L8" s="112"/>
      <c r="M8" s="127"/>
      <c r="R8" s="49"/>
      <c r="S8" s="118"/>
      <c r="T8" s="55"/>
      <c r="W8" s="132"/>
      <c r="X8" s="10"/>
      <c r="Y8" s="115"/>
      <c r="Z8" s="131"/>
      <c r="AB8" s="127"/>
      <c r="AC8" s="55"/>
      <c r="AD8" s="36"/>
      <c r="AE8" s="55"/>
      <c r="AF8" s="49"/>
    </row>
    <row r="9" spans="1:32" s="107" customFormat="1" ht="15" customHeight="1">
      <c r="A9" s="204" t="s">
        <v>40</v>
      </c>
      <c r="B9" s="225" t="s">
        <v>146</v>
      </c>
      <c r="C9" s="222"/>
      <c r="D9" s="201"/>
      <c r="E9" s="105" t="s">
        <v>215</v>
      </c>
      <c r="F9" s="224"/>
      <c r="G9" s="254"/>
      <c r="H9" s="189"/>
      <c r="I9" s="112"/>
      <c r="J9" s="112"/>
      <c r="K9" s="112"/>
      <c r="L9" s="112"/>
      <c r="M9" s="127"/>
      <c r="R9" s="49"/>
      <c r="S9" s="119"/>
      <c r="T9" s="55"/>
      <c r="W9" s="132"/>
      <c r="X9" s="10"/>
      <c r="Y9" s="46"/>
      <c r="Z9" s="131"/>
      <c r="AB9" s="55"/>
      <c r="AC9" s="55"/>
      <c r="AD9" s="36"/>
      <c r="AE9" s="55"/>
      <c r="AF9" s="49"/>
    </row>
    <row r="10" spans="1:32" s="107" customFormat="1" ht="15" customHeight="1">
      <c r="A10" s="204" t="s">
        <v>41</v>
      </c>
      <c r="B10" s="224" t="s">
        <v>42</v>
      </c>
      <c r="C10" s="221"/>
      <c r="D10" s="203"/>
      <c r="E10" s="138" t="s">
        <v>216</v>
      </c>
      <c r="F10" s="224" t="s">
        <v>217</v>
      </c>
      <c r="G10" s="254"/>
      <c r="H10" s="189"/>
      <c r="I10" s="112"/>
      <c r="J10" s="112"/>
      <c r="K10" s="112"/>
      <c r="L10" s="112"/>
      <c r="M10" s="55"/>
      <c r="R10" s="49"/>
      <c r="S10" s="55"/>
      <c r="T10" s="55"/>
      <c r="W10" s="132"/>
      <c r="X10" s="10"/>
      <c r="Y10" s="46"/>
      <c r="Z10" s="131"/>
      <c r="AB10" s="55"/>
      <c r="AC10" s="119"/>
      <c r="AD10" s="36"/>
      <c r="AE10" s="55"/>
      <c r="AF10" s="49"/>
    </row>
    <row r="11" spans="1:32" s="107" customFormat="1" ht="15" customHeight="1">
      <c r="A11" s="204" t="s">
        <v>43</v>
      </c>
      <c r="B11" s="224" t="s">
        <v>44</v>
      </c>
      <c r="C11" s="221"/>
      <c r="D11" s="203"/>
      <c r="E11" s="138" t="s">
        <v>218</v>
      </c>
      <c r="F11" s="224" t="s">
        <v>219</v>
      </c>
      <c r="G11" s="254"/>
      <c r="H11" s="189"/>
      <c r="I11" s="112"/>
      <c r="J11" s="112"/>
      <c r="K11" s="112"/>
      <c r="L11" s="112"/>
      <c r="M11" s="127"/>
      <c r="R11" s="49"/>
      <c r="S11" s="118"/>
      <c r="T11" s="55"/>
      <c r="W11" s="132"/>
      <c r="X11" s="10"/>
      <c r="Y11" s="46"/>
      <c r="Z11" s="131"/>
      <c r="AB11" s="55"/>
      <c r="AC11" s="119"/>
      <c r="AD11" s="47"/>
      <c r="AE11" s="55"/>
      <c r="AF11" s="49"/>
    </row>
    <row r="12" spans="1:32" s="107" customFormat="1" ht="15" customHeight="1">
      <c r="A12" s="204" t="s">
        <v>45</v>
      </c>
      <c r="B12" s="224">
        <v>1</v>
      </c>
      <c r="C12" s="221"/>
      <c r="D12" s="203"/>
      <c r="E12" s="199" t="s">
        <v>220</v>
      </c>
      <c r="F12" s="224"/>
      <c r="G12" s="254"/>
      <c r="H12" s="189"/>
      <c r="I12" s="112"/>
      <c r="J12" s="112"/>
      <c r="K12" s="112"/>
      <c r="L12" s="112"/>
      <c r="M12" s="127"/>
      <c r="R12" s="49"/>
      <c r="S12" s="55"/>
      <c r="T12" s="55"/>
      <c r="AB12" s="55"/>
      <c r="AC12" s="119"/>
      <c r="AD12" s="47"/>
      <c r="AE12" s="55"/>
      <c r="AF12" s="49"/>
    </row>
    <row r="13" spans="1:32" s="107" customFormat="1" ht="15" customHeight="1">
      <c r="A13" s="204" t="s">
        <v>46</v>
      </c>
      <c r="B13" s="224" t="s">
        <v>47</v>
      </c>
      <c r="C13" s="221"/>
      <c r="D13" s="203"/>
      <c r="E13" s="138" t="s">
        <v>221</v>
      </c>
      <c r="F13" s="259" t="s">
        <v>222</v>
      </c>
      <c r="G13" s="254"/>
      <c r="H13" s="189"/>
      <c r="I13" s="112"/>
      <c r="J13" s="112"/>
      <c r="K13" s="112"/>
      <c r="L13" s="112"/>
      <c r="M13" s="55"/>
      <c r="R13" s="49"/>
      <c r="S13" s="55"/>
      <c r="T13" s="55"/>
      <c r="W13" s="308"/>
      <c r="X13" s="308"/>
      <c r="Y13" s="308"/>
      <c r="Z13" s="308"/>
      <c r="AB13" s="55"/>
      <c r="AC13" s="55"/>
      <c r="AD13" s="41"/>
      <c r="AE13" s="55"/>
      <c r="AF13" s="49"/>
    </row>
    <row r="14" spans="1:32" s="107" customFormat="1" ht="15" customHeight="1">
      <c r="A14" s="204" t="s">
        <v>53</v>
      </c>
      <c r="B14" s="224" t="s">
        <v>54</v>
      </c>
      <c r="C14" s="221"/>
      <c r="D14" s="203"/>
      <c r="E14" s="138" t="s">
        <v>223</v>
      </c>
      <c r="F14" s="224" t="s">
        <v>224</v>
      </c>
      <c r="G14" s="254"/>
      <c r="H14" s="189"/>
      <c r="I14" s="112"/>
      <c r="J14" s="112"/>
      <c r="K14" s="112"/>
      <c r="L14" s="112"/>
      <c r="M14" s="55"/>
      <c r="S14" s="55"/>
      <c r="T14" s="55"/>
      <c r="AB14" s="55"/>
      <c r="AC14" s="55"/>
      <c r="AD14" s="41"/>
      <c r="AE14" s="55"/>
      <c r="AF14" s="49"/>
    </row>
    <row r="15" spans="1:32" s="107" customFormat="1" ht="15" customHeight="1">
      <c r="A15" s="204"/>
      <c r="B15" s="224"/>
      <c r="C15" s="221"/>
      <c r="D15" s="203"/>
      <c r="E15" s="199" t="s">
        <v>82</v>
      </c>
      <c r="F15" s="224"/>
      <c r="G15" s="254"/>
      <c r="H15" s="189"/>
      <c r="I15" s="112"/>
      <c r="J15" s="112"/>
      <c r="K15" s="112"/>
      <c r="L15" s="112"/>
      <c r="M15" s="55"/>
      <c r="R15" s="49"/>
      <c r="S15" s="55"/>
      <c r="T15" s="55"/>
      <c r="W15" s="310"/>
      <c r="X15" s="311"/>
      <c r="Y15" s="311"/>
      <c r="Z15" s="311"/>
      <c r="AB15" s="55"/>
      <c r="AC15" s="55"/>
      <c r="AD15" s="48"/>
      <c r="AE15" s="55"/>
      <c r="AF15" s="55"/>
    </row>
    <row r="16" spans="1:32" s="107" customFormat="1" ht="15" customHeight="1">
      <c r="A16" s="219" t="s">
        <v>147</v>
      </c>
      <c r="B16" s="224"/>
      <c r="C16" s="221"/>
      <c r="D16" s="203"/>
      <c r="E16" s="138" t="s">
        <v>41</v>
      </c>
      <c r="F16" s="224">
        <v>1</v>
      </c>
      <c r="G16" s="254"/>
      <c r="H16" s="189"/>
      <c r="I16" s="112"/>
      <c r="J16" s="112"/>
      <c r="K16" s="112"/>
      <c r="L16" s="112"/>
      <c r="M16" s="55"/>
      <c r="R16" s="55"/>
      <c r="S16" s="55"/>
      <c r="T16" s="55"/>
      <c r="W16" s="132"/>
      <c r="X16" s="10"/>
      <c r="Y16" s="10"/>
      <c r="Z16" s="133"/>
      <c r="AB16" s="55"/>
      <c r="AC16" s="55"/>
      <c r="AD16" s="48"/>
      <c r="AE16" s="55"/>
      <c r="AF16" s="55"/>
    </row>
    <row r="17" spans="1:32" s="107" customFormat="1" ht="15" customHeight="1">
      <c r="A17" s="218" t="s">
        <v>148</v>
      </c>
      <c r="B17" s="224"/>
      <c r="C17" s="221"/>
      <c r="D17" s="203"/>
      <c r="E17" s="138" t="s">
        <v>225</v>
      </c>
      <c r="F17" s="224" t="s">
        <v>226</v>
      </c>
      <c r="G17" s="254"/>
      <c r="H17" s="189"/>
      <c r="I17" s="112"/>
      <c r="J17" s="112"/>
      <c r="K17" s="112"/>
      <c r="L17" s="112"/>
      <c r="M17" s="55"/>
      <c r="R17" s="55"/>
      <c r="S17" s="55"/>
      <c r="T17" s="55"/>
      <c r="W17" s="310"/>
      <c r="X17" s="311"/>
      <c r="Y17" s="311"/>
      <c r="Z17" s="311"/>
    </row>
    <row r="18" spans="1:32" s="107" customFormat="1" ht="15" customHeight="1">
      <c r="A18" s="204" t="s">
        <v>96</v>
      </c>
      <c r="B18" s="225" t="s">
        <v>149</v>
      </c>
      <c r="C18" s="222"/>
      <c r="D18" s="203"/>
      <c r="E18" s="138" t="s">
        <v>227</v>
      </c>
      <c r="F18" s="224" t="s">
        <v>228</v>
      </c>
      <c r="G18" s="254"/>
      <c r="H18" s="189"/>
      <c r="I18" s="112"/>
      <c r="J18" s="112"/>
      <c r="K18" s="112"/>
      <c r="L18" s="112"/>
      <c r="M18" s="55"/>
      <c r="S18" s="55"/>
      <c r="T18" s="55"/>
      <c r="W18" s="132"/>
      <c r="X18" s="10"/>
      <c r="Y18" s="10"/>
      <c r="Z18" s="133"/>
    </row>
    <row r="19" spans="1:32" s="107" customFormat="1" ht="15" customHeight="1">
      <c r="A19" s="204" t="s">
        <v>150</v>
      </c>
      <c r="B19" s="225" t="s">
        <v>151</v>
      </c>
      <c r="C19" s="222"/>
      <c r="D19" s="203"/>
      <c r="E19" s="199" t="s">
        <v>160</v>
      </c>
      <c r="F19" s="224"/>
      <c r="G19" s="254"/>
      <c r="H19" s="189"/>
      <c r="I19" s="112"/>
      <c r="J19" s="112"/>
      <c r="K19" s="112"/>
      <c r="L19" s="112"/>
      <c r="M19" s="55"/>
      <c r="S19" s="55"/>
      <c r="T19" s="55"/>
      <c r="W19" s="132"/>
      <c r="X19" s="10"/>
      <c r="Y19" s="10"/>
      <c r="Z19" s="133"/>
    </row>
    <row r="20" spans="1:32" s="107" customFormat="1" ht="15" customHeight="1">
      <c r="A20" s="204" t="s">
        <v>152</v>
      </c>
      <c r="B20" s="225" t="s">
        <v>153</v>
      </c>
      <c r="C20" s="222"/>
      <c r="D20" s="203"/>
      <c r="E20" s="138" t="s">
        <v>160</v>
      </c>
      <c r="F20" s="224" t="s">
        <v>161</v>
      </c>
      <c r="G20" s="254"/>
      <c r="H20" s="189"/>
      <c r="I20" s="112"/>
      <c r="J20" s="112"/>
      <c r="K20" s="112"/>
      <c r="L20" s="112"/>
      <c r="M20" s="55"/>
      <c r="S20" s="55"/>
      <c r="T20" s="55"/>
      <c r="W20" s="132"/>
      <c r="X20" s="10"/>
      <c r="Y20" s="10"/>
      <c r="Z20" s="133"/>
    </row>
    <row r="21" spans="1:32" s="107" customFormat="1" ht="15" customHeight="1">
      <c r="A21" s="95" t="s">
        <v>154</v>
      </c>
      <c r="B21" s="225" t="s">
        <v>155</v>
      </c>
      <c r="C21" s="222"/>
      <c r="D21" s="202"/>
      <c r="E21" s="117" t="s">
        <v>229</v>
      </c>
      <c r="F21" s="224" t="s">
        <v>230</v>
      </c>
      <c r="G21" s="254"/>
      <c r="H21" s="189"/>
      <c r="I21" s="112"/>
      <c r="J21" s="112"/>
      <c r="K21" s="112"/>
      <c r="L21" s="112"/>
      <c r="M21" s="55"/>
      <c r="S21" s="55"/>
      <c r="T21" s="55"/>
      <c r="W21" s="132"/>
      <c r="X21" s="10"/>
      <c r="Y21" s="10"/>
      <c r="Z21" s="133"/>
    </row>
    <row r="22" spans="1:32" s="107" customFormat="1" ht="15" customHeight="1">
      <c r="A22" s="89" t="s">
        <v>156</v>
      </c>
      <c r="B22" s="225"/>
      <c r="C22" s="222"/>
      <c r="D22" s="202"/>
      <c r="E22" s="117" t="s">
        <v>46</v>
      </c>
      <c r="F22" s="224" t="s">
        <v>231</v>
      </c>
      <c r="G22" s="254"/>
      <c r="H22" s="189"/>
      <c r="I22" s="112"/>
      <c r="J22" s="112"/>
      <c r="K22" s="112"/>
      <c r="L22" s="112"/>
      <c r="M22" s="55"/>
      <c r="S22" s="55"/>
      <c r="T22" s="55"/>
      <c r="W22" s="132"/>
      <c r="X22" s="10"/>
      <c r="Y22" s="10"/>
      <c r="Z22" s="133"/>
    </row>
    <row r="23" spans="1:32" s="107" customFormat="1" ht="15" customHeight="1">
      <c r="A23" s="95" t="s">
        <v>0</v>
      </c>
      <c r="B23" s="225" t="s">
        <v>157</v>
      </c>
      <c r="C23" s="222"/>
      <c r="D23" s="202"/>
      <c r="E23" s="117" t="s">
        <v>232</v>
      </c>
      <c r="F23" s="224">
        <v>1</v>
      </c>
      <c r="G23" s="254"/>
      <c r="H23" s="189"/>
      <c r="I23" s="112"/>
      <c r="J23" s="112"/>
      <c r="K23" s="112"/>
      <c r="L23" s="112"/>
      <c r="M23" s="55"/>
      <c r="S23" s="55"/>
      <c r="T23" s="55"/>
      <c r="W23" s="132"/>
      <c r="X23" s="10"/>
      <c r="Y23" s="10"/>
      <c r="Z23" s="133"/>
    </row>
    <row r="24" spans="1:32" s="107" customFormat="1" ht="15" customHeight="1">
      <c r="A24" s="95" t="s">
        <v>158</v>
      </c>
      <c r="B24" s="226" t="s">
        <v>159</v>
      </c>
      <c r="C24" s="223"/>
      <c r="D24" s="90"/>
      <c r="E24" s="194" t="s">
        <v>53</v>
      </c>
      <c r="F24" s="226" t="s">
        <v>233</v>
      </c>
      <c r="G24" s="255"/>
      <c r="H24" s="232"/>
      <c r="I24" s="145"/>
      <c r="J24" s="145"/>
      <c r="K24" s="145"/>
      <c r="L24" s="145"/>
      <c r="M24" s="55"/>
      <c r="N24" s="55"/>
      <c r="O24" s="55"/>
      <c r="P24" s="55"/>
      <c r="Q24" s="55"/>
      <c r="R24" s="55"/>
      <c r="S24" s="55"/>
      <c r="T24" s="55"/>
      <c r="AB24" s="55"/>
      <c r="AC24" s="55"/>
      <c r="AD24" s="36"/>
      <c r="AE24" s="55"/>
      <c r="AF24" s="49"/>
    </row>
    <row r="25" spans="1:32" s="107" customFormat="1" ht="15" customHeight="1">
      <c r="A25" s="95" t="s">
        <v>160</v>
      </c>
      <c r="B25" s="226" t="s">
        <v>161</v>
      </c>
      <c r="C25" s="223"/>
      <c r="D25" s="201"/>
      <c r="E25" s="105" t="s">
        <v>234</v>
      </c>
      <c r="F25" s="226"/>
      <c r="G25" s="255"/>
      <c r="H25" s="232"/>
      <c r="I25" s="145"/>
      <c r="J25" s="145"/>
      <c r="K25" s="145"/>
      <c r="L25" s="145"/>
      <c r="M25" s="55"/>
      <c r="N25" s="55"/>
      <c r="O25" s="55"/>
      <c r="P25" s="55"/>
      <c r="Q25" s="55"/>
      <c r="R25" s="55"/>
      <c r="S25" s="55"/>
      <c r="T25" s="55"/>
      <c r="AB25" s="55"/>
      <c r="AC25" s="55"/>
      <c r="AD25" s="36"/>
      <c r="AE25" s="55"/>
      <c r="AF25" s="49"/>
    </row>
    <row r="26" spans="1:32" s="107" customFormat="1" ht="15" customHeight="1">
      <c r="A26" s="217" t="s">
        <v>162</v>
      </c>
      <c r="B26" s="224"/>
      <c r="C26" s="221"/>
      <c r="D26" s="205"/>
      <c r="E26" s="199" t="s">
        <v>235</v>
      </c>
      <c r="F26" s="225"/>
      <c r="G26" s="253"/>
      <c r="H26" s="166"/>
      <c r="I26" s="55"/>
      <c r="J26" s="112"/>
      <c r="K26" s="112"/>
      <c r="L26" s="112"/>
      <c r="M26" s="55"/>
      <c r="N26" s="122"/>
      <c r="O26" s="55"/>
      <c r="P26" s="55"/>
      <c r="Q26" s="55"/>
      <c r="R26" s="55"/>
      <c r="S26" s="55"/>
      <c r="T26" s="55"/>
      <c r="W26" s="10"/>
      <c r="X26" s="10"/>
      <c r="Y26" s="10"/>
    </row>
    <row r="27" spans="1:32" s="107" customFormat="1" ht="15" customHeight="1">
      <c r="A27" s="204" t="s">
        <v>163</v>
      </c>
      <c r="B27" s="225" t="s">
        <v>164</v>
      </c>
      <c r="C27" s="221"/>
      <c r="D27" s="206"/>
      <c r="E27" s="138" t="s">
        <v>236</v>
      </c>
      <c r="F27" s="225">
        <v>0</v>
      </c>
      <c r="G27" s="253"/>
      <c r="H27" s="166"/>
      <c r="I27" s="55"/>
      <c r="J27" s="112"/>
      <c r="K27" s="112"/>
      <c r="L27" s="112"/>
      <c r="M27" s="55"/>
      <c r="N27" s="122"/>
      <c r="O27" s="55"/>
      <c r="P27" s="55"/>
      <c r="Q27" s="55"/>
      <c r="R27" s="55"/>
      <c r="S27" s="55"/>
      <c r="T27" s="55"/>
      <c r="W27" s="10"/>
      <c r="X27" s="10"/>
      <c r="Y27" s="10"/>
    </row>
    <row r="28" spans="1:32" s="107" customFormat="1" ht="15" customHeight="1">
      <c r="A28" s="204" t="s">
        <v>165</v>
      </c>
      <c r="B28" s="225" t="s">
        <v>164</v>
      </c>
      <c r="C28" s="221"/>
      <c r="D28" s="206"/>
      <c r="E28" s="138" t="s">
        <v>237</v>
      </c>
      <c r="F28" s="225">
        <v>0.2</v>
      </c>
      <c r="G28" s="253"/>
      <c r="H28" s="166"/>
      <c r="I28" s="55"/>
      <c r="J28" s="112"/>
      <c r="K28" s="112"/>
      <c r="L28" s="112"/>
      <c r="M28" s="55"/>
      <c r="N28" s="122"/>
      <c r="O28" s="55"/>
      <c r="P28" s="55"/>
      <c r="Q28" s="55"/>
      <c r="R28" s="55"/>
      <c r="S28" s="55"/>
      <c r="T28" s="55"/>
      <c r="W28" s="10"/>
      <c r="X28" s="10"/>
      <c r="Y28" s="10"/>
    </row>
    <row r="29" spans="1:32" s="107" customFormat="1" ht="15" customHeight="1">
      <c r="A29" s="204" t="s">
        <v>166</v>
      </c>
      <c r="B29" s="225">
        <v>2511</v>
      </c>
      <c r="C29" s="221"/>
      <c r="D29" s="206"/>
      <c r="E29" s="199" t="s">
        <v>238</v>
      </c>
      <c r="F29" s="225"/>
      <c r="G29" s="253"/>
      <c r="H29" s="166"/>
      <c r="I29" s="55"/>
      <c r="J29" s="112"/>
      <c r="K29" s="112"/>
      <c r="L29" s="112"/>
      <c r="M29" s="55"/>
      <c r="N29" s="122"/>
      <c r="O29" s="55"/>
      <c r="P29" s="55"/>
      <c r="Q29" s="55"/>
      <c r="R29" s="55"/>
      <c r="S29" s="55"/>
      <c r="T29" s="55"/>
      <c r="W29" s="10"/>
      <c r="X29" s="10"/>
      <c r="Y29" s="10"/>
    </row>
    <row r="30" spans="1:32" s="107" customFormat="1" ht="15" customHeight="1">
      <c r="A30" s="200" t="s">
        <v>167</v>
      </c>
      <c r="B30" s="224" t="s">
        <v>168</v>
      </c>
      <c r="C30" s="221"/>
      <c r="D30" s="206"/>
      <c r="E30" s="138" t="s">
        <v>239</v>
      </c>
      <c r="F30" s="225" t="s">
        <v>240</v>
      </c>
      <c r="G30" s="253"/>
      <c r="H30" s="166"/>
      <c r="I30" s="55"/>
      <c r="J30" s="112"/>
      <c r="K30" s="112"/>
      <c r="L30" s="112"/>
      <c r="M30" s="55"/>
      <c r="N30" s="122"/>
      <c r="O30" s="55"/>
      <c r="P30" s="55"/>
      <c r="Q30" s="55"/>
      <c r="R30" s="55"/>
      <c r="S30" s="55"/>
      <c r="T30" s="55"/>
      <c r="W30" s="10"/>
      <c r="X30" s="10"/>
      <c r="Y30" s="10"/>
    </row>
    <row r="31" spans="1:32" s="107" customFormat="1" ht="15" customHeight="1">
      <c r="A31" s="200" t="s">
        <v>169</v>
      </c>
      <c r="B31" s="224" t="s">
        <v>170</v>
      </c>
      <c r="C31" s="221"/>
      <c r="D31" s="206"/>
      <c r="E31" s="138" t="s">
        <v>241</v>
      </c>
      <c r="F31" s="225" t="s">
        <v>242</v>
      </c>
      <c r="G31" s="253"/>
      <c r="H31" s="166"/>
      <c r="I31" s="55"/>
      <c r="J31" s="112"/>
      <c r="K31" s="112"/>
      <c r="L31" s="112"/>
      <c r="M31" s="55"/>
      <c r="N31" s="122"/>
      <c r="O31" s="55"/>
      <c r="P31" s="55"/>
      <c r="Q31" s="55"/>
      <c r="R31" s="55"/>
      <c r="S31" s="55"/>
      <c r="T31" s="55"/>
      <c r="W31" s="10"/>
      <c r="X31" s="10"/>
      <c r="Y31" s="10"/>
    </row>
    <row r="32" spans="1:32" s="107" customFormat="1" ht="15" customHeight="1">
      <c r="A32" s="200" t="s">
        <v>171</v>
      </c>
      <c r="B32" s="224" t="s">
        <v>172</v>
      </c>
      <c r="C32" s="221"/>
      <c r="D32" s="206"/>
      <c r="E32" s="199" t="s">
        <v>234</v>
      </c>
      <c r="F32" s="225"/>
      <c r="G32" s="253"/>
      <c r="H32" s="166"/>
      <c r="I32" s="55"/>
      <c r="J32" s="112"/>
      <c r="K32" s="112"/>
      <c r="L32" s="112"/>
      <c r="M32" s="55"/>
      <c r="N32" s="122"/>
      <c r="O32" s="55"/>
      <c r="P32" s="55"/>
      <c r="Q32" s="55"/>
      <c r="R32" s="55"/>
      <c r="S32" s="55"/>
      <c r="T32" s="55"/>
      <c r="W32" s="10"/>
      <c r="X32" s="10"/>
      <c r="Y32" s="10"/>
    </row>
    <row r="33" spans="1:32" s="107" customFormat="1" ht="15" customHeight="1">
      <c r="A33" s="200" t="s">
        <v>173</v>
      </c>
      <c r="B33" s="224" t="s">
        <v>174</v>
      </c>
      <c r="C33" s="221"/>
      <c r="D33" s="202"/>
      <c r="E33" s="117" t="s">
        <v>243</v>
      </c>
      <c r="F33" s="225">
        <v>1.4550000000000001</v>
      </c>
      <c r="G33" s="253"/>
      <c r="H33" s="166"/>
      <c r="I33" s="55"/>
      <c r="J33" s="112"/>
      <c r="K33" s="112"/>
      <c r="L33" s="112"/>
      <c r="M33" s="55"/>
      <c r="N33" s="122"/>
      <c r="O33" s="55"/>
      <c r="P33" s="55"/>
      <c r="Q33" s="55"/>
      <c r="R33" s="55"/>
      <c r="S33" s="55"/>
      <c r="T33" s="55"/>
      <c r="W33" s="10"/>
      <c r="X33" s="10"/>
      <c r="Y33" s="10"/>
    </row>
    <row r="34" spans="1:32" s="107" customFormat="1" ht="15" customHeight="1">
      <c r="A34" s="204" t="s">
        <v>175</v>
      </c>
      <c r="B34" s="225" t="s">
        <v>176</v>
      </c>
      <c r="C34" s="221"/>
      <c r="D34" s="205"/>
      <c r="E34" s="105" t="s">
        <v>244</v>
      </c>
      <c r="F34" s="225" t="s">
        <v>245</v>
      </c>
      <c r="G34" s="253"/>
      <c r="H34" s="166"/>
      <c r="I34" s="55"/>
      <c r="J34" s="112"/>
      <c r="K34" s="112"/>
      <c r="L34" s="112"/>
      <c r="M34" s="55"/>
      <c r="N34" s="122"/>
      <c r="O34" s="55"/>
      <c r="P34" s="55"/>
      <c r="Q34" s="55"/>
      <c r="R34" s="55"/>
      <c r="S34" s="55"/>
      <c r="T34" s="55"/>
      <c r="W34" s="10"/>
      <c r="X34" s="10"/>
      <c r="Y34" s="10"/>
    </row>
    <row r="35" spans="1:32" s="107" customFormat="1" ht="15" customHeight="1">
      <c r="A35" s="204" t="s">
        <v>177</v>
      </c>
      <c r="B35" s="225" t="s">
        <v>178</v>
      </c>
      <c r="C35" s="221"/>
      <c r="D35" s="207"/>
      <c r="E35" s="105" t="s">
        <v>246</v>
      </c>
      <c r="F35" s="225">
        <v>0</v>
      </c>
      <c r="G35" s="253"/>
      <c r="H35" s="166"/>
      <c r="I35" s="55"/>
      <c r="J35" s="112"/>
      <c r="K35" s="112"/>
      <c r="L35" s="112"/>
      <c r="M35" s="55"/>
      <c r="N35" s="122"/>
      <c r="O35" s="55"/>
      <c r="P35" s="55"/>
      <c r="Q35" s="55"/>
      <c r="R35" s="55"/>
      <c r="S35" s="55"/>
      <c r="T35" s="55"/>
      <c r="W35" s="10"/>
      <c r="X35" s="10"/>
      <c r="Y35" s="10"/>
    </row>
    <row r="36" spans="1:32" s="107" customFormat="1" ht="15" customHeight="1">
      <c r="A36" s="204" t="s">
        <v>179</v>
      </c>
      <c r="B36" s="225" t="s">
        <v>180</v>
      </c>
      <c r="C36" s="221"/>
      <c r="D36" s="207"/>
      <c r="E36" s="105" t="s">
        <v>247</v>
      </c>
      <c r="F36" s="225" t="s">
        <v>180</v>
      </c>
      <c r="G36" s="253"/>
      <c r="H36" s="166"/>
      <c r="I36" s="55"/>
      <c r="J36" s="112"/>
      <c r="K36" s="112"/>
      <c r="L36" s="112"/>
      <c r="M36" s="55"/>
      <c r="N36" s="122"/>
      <c r="O36" s="55"/>
      <c r="P36" s="55"/>
      <c r="Q36" s="55"/>
      <c r="R36" s="55"/>
      <c r="S36" s="55"/>
      <c r="T36" s="55"/>
      <c r="W36" s="10"/>
      <c r="X36" s="10"/>
      <c r="Y36" s="10"/>
    </row>
    <row r="37" spans="1:32" s="107" customFormat="1" ht="15" customHeight="1">
      <c r="A37" s="217" t="s">
        <v>181</v>
      </c>
      <c r="B37" s="224"/>
      <c r="C37" s="221"/>
      <c r="D37" s="202"/>
      <c r="E37" s="117" t="s">
        <v>248</v>
      </c>
      <c r="F37" s="225" t="s">
        <v>249</v>
      </c>
      <c r="G37" s="253"/>
      <c r="H37" s="166"/>
      <c r="I37" s="55"/>
      <c r="J37" s="112"/>
      <c r="K37" s="112"/>
      <c r="L37" s="112"/>
      <c r="M37" s="55"/>
      <c r="N37" s="122"/>
      <c r="O37" s="55"/>
      <c r="P37" s="55"/>
      <c r="Q37" s="55"/>
      <c r="R37" s="55"/>
      <c r="S37" s="55"/>
      <c r="T37" s="55"/>
      <c r="W37" s="10"/>
      <c r="X37" s="10"/>
      <c r="Y37" s="10"/>
    </row>
    <row r="38" spans="1:32" s="107" customFormat="1" ht="15" customHeight="1">
      <c r="A38" s="200" t="s">
        <v>182</v>
      </c>
      <c r="B38" s="224" t="s">
        <v>183</v>
      </c>
      <c r="C38" s="221"/>
      <c r="D38" s="202"/>
      <c r="E38" s="117" t="s">
        <v>250</v>
      </c>
      <c r="F38" s="225" t="s">
        <v>251</v>
      </c>
      <c r="G38" s="253"/>
      <c r="H38" s="166"/>
      <c r="I38" s="55"/>
      <c r="J38" s="112"/>
      <c r="K38" s="112"/>
      <c r="L38" s="112"/>
      <c r="M38" s="55"/>
      <c r="N38" s="122"/>
      <c r="O38" s="55"/>
      <c r="P38" s="55"/>
      <c r="Q38" s="55"/>
      <c r="R38" s="55"/>
      <c r="S38" s="55"/>
      <c r="T38" s="55"/>
      <c r="W38" s="10"/>
      <c r="X38" s="10"/>
      <c r="Y38" s="10"/>
    </row>
    <row r="39" spans="1:32" s="107" customFormat="1" ht="15" customHeight="1">
      <c r="A39" s="200" t="s">
        <v>184</v>
      </c>
      <c r="B39" s="224" t="s">
        <v>185</v>
      </c>
      <c r="C39" s="221"/>
      <c r="D39" s="202"/>
      <c r="E39" s="117" t="s">
        <v>252</v>
      </c>
      <c r="F39" s="225" t="s">
        <v>253</v>
      </c>
      <c r="G39" s="253"/>
      <c r="H39" s="166"/>
      <c r="I39" s="55"/>
      <c r="J39" s="112"/>
      <c r="K39" s="112"/>
      <c r="L39" s="112"/>
      <c r="M39" s="55"/>
      <c r="N39" s="122"/>
      <c r="O39" s="55"/>
      <c r="P39" s="55"/>
      <c r="Q39" s="55"/>
      <c r="R39" s="55"/>
      <c r="S39" s="55"/>
      <c r="T39" s="55"/>
      <c r="W39" s="10"/>
      <c r="X39" s="10"/>
      <c r="Y39" s="10"/>
    </row>
    <row r="40" spans="1:32" s="107" customFormat="1" ht="15" customHeight="1">
      <c r="A40" s="95" t="s">
        <v>186</v>
      </c>
      <c r="B40" s="226" t="s">
        <v>187</v>
      </c>
      <c r="C40" s="223"/>
      <c r="D40" s="90"/>
      <c r="E40" s="194" t="s">
        <v>254</v>
      </c>
      <c r="F40" s="226" t="s">
        <v>255</v>
      </c>
      <c r="G40" s="255"/>
      <c r="H40" s="232"/>
      <c r="I40" s="145"/>
      <c r="J40" s="145"/>
      <c r="K40" s="145"/>
      <c r="L40" s="145"/>
      <c r="M40" s="55"/>
      <c r="N40" s="55"/>
      <c r="O40" s="55"/>
      <c r="P40" s="55"/>
      <c r="Q40" s="55"/>
      <c r="R40" s="55"/>
      <c r="S40" s="55"/>
      <c r="T40" s="55"/>
      <c r="AB40" s="55"/>
      <c r="AC40" s="55"/>
      <c r="AD40" s="36"/>
      <c r="AE40" s="55"/>
      <c r="AF40" s="49"/>
    </row>
    <row r="41" spans="1:32" s="109" customFormat="1" ht="15" customHeight="1">
      <c r="A41" s="215" t="s">
        <v>188</v>
      </c>
      <c r="B41" s="224"/>
      <c r="C41" s="221"/>
      <c r="D41" s="201"/>
      <c r="E41" s="105" t="s">
        <v>256</v>
      </c>
      <c r="F41" s="225">
        <v>4</v>
      </c>
      <c r="G41" s="253"/>
      <c r="H41" s="172"/>
      <c r="I41" s="108"/>
      <c r="J41" s="110"/>
      <c r="K41" s="110"/>
      <c r="L41" s="110"/>
      <c r="M41" s="108"/>
      <c r="N41" s="108"/>
      <c r="O41" s="108"/>
      <c r="P41" s="108"/>
      <c r="Q41" s="108"/>
      <c r="R41" s="108"/>
      <c r="S41" s="108"/>
      <c r="T41" s="108"/>
      <c r="W41" s="146"/>
      <c r="X41" s="146"/>
      <c r="Y41" s="146"/>
    </row>
    <row r="42" spans="1:32" s="109" customFormat="1" ht="15" customHeight="1">
      <c r="A42" s="220" t="s">
        <v>189</v>
      </c>
      <c r="B42" s="227"/>
      <c r="C42" s="221"/>
      <c r="D42" s="209"/>
      <c r="E42" s="138" t="s">
        <v>257</v>
      </c>
      <c r="F42" s="263" t="s">
        <v>258</v>
      </c>
      <c r="G42" s="253"/>
      <c r="H42" s="172"/>
      <c r="I42" s="108"/>
      <c r="J42" s="110"/>
      <c r="K42" s="110"/>
      <c r="L42" s="110"/>
      <c r="M42" s="108"/>
      <c r="N42" s="108"/>
      <c r="O42" s="108"/>
      <c r="P42" s="108"/>
      <c r="Q42" s="108"/>
      <c r="R42" s="108"/>
      <c r="S42" s="108"/>
      <c r="T42" s="108"/>
      <c r="W42" s="146"/>
      <c r="X42" s="146"/>
      <c r="Y42" s="146"/>
    </row>
    <row r="43" spans="1:32" s="109" customFormat="1" ht="15" customHeight="1">
      <c r="A43" s="208" t="s">
        <v>189</v>
      </c>
      <c r="B43" s="227" t="s">
        <v>190</v>
      </c>
      <c r="C43" s="221"/>
      <c r="D43" s="209"/>
      <c r="E43" s="138" t="s">
        <v>259</v>
      </c>
      <c r="F43" s="263" t="s">
        <v>260</v>
      </c>
      <c r="G43" s="253"/>
      <c r="H43" s="172"/>
      <c r="I43" s="108"/>
      <c r="J43" s="110"/>
      <c r="K43" s="110"/>
      <c r="L43" s="110"/>
      <c r="M43" s="108"/>
      <c r="N43" s="108"/>
      <c r="O43" s="108"/>
      <c r="P43" s="108"/>
      <c r="Q43" s="108"/>
      <c r="R43" s="108"/>
      <c r="S43" s="108"/>
      <c r="T43" s="108"/>
      <c r="W43" s="146"/>
      <c r="X43" s="146"/>
      <c r="Y43" s="146"/>
    </row>
    <row r="44" spans="1:32" s="109" customFormat="1" ht="15" customHeight="1">
      <c r="A44" s="208" t="s">
        <v>191</v>
      </c>
      <c r="B44" s="227" t="s">
        <v>192</v>
      </c>
      <c r="C44" s="221"/>
      <c r="D44" s="209"/>
      <c r="E44" s="138" t="s">
        <v>261</v>
      </c>
      <c r="F44" s="263">
        <v>0</v>
      </c>
      <c r="G44" s="253"/>
      <c r="H44" s="172"/>
      <c r="I44" s="108"/>
      <c r="J44" s="110"/>
      <c r="K44" s="110"/>
      <c r="L44" s="110"/>
      <c r="M44" s="108"/>
      <c r="N44" s="108"/>
      <c r="O44" s="108"/>
      <c r="P44" s="108"/>
      <c r="Q44" s="108"/>
      <c r="R44" s="108"/>
      <c r="S44" s="108"/>
      <c r="T44" s="108"/>
      <c r="W44" s="146"/>
      <c r="X44" s="146"/>
      <c r="Y44" s="146"/>
    </row>
    <row r="45" spans="1:32" s="109" customFormat="1" ht="15" customHeight="1">
      <c r="A45" s="220" t="s">
        <v>193</v>
      </c>
      <c r="B45" s="227"/>
      <c r="C45" s="221"/>
      <c r="D45" s="210"/>
      <c r="E45" s="138" t="s">
        <v>262</v>
      </c>
      <c r="F45" s="263" t="s">
        <v>263</v>
      </c>
      <c r="G45" s="253"/>
      <c r="H45" s="172"/>
      <c r="I45" s="108"/>
      <c r="J45" s="110"/>
      <c r="K45" s="110"/>
      <c r="L45" s="110"/>
      <c r="M45" s="108"/>
      <c r="N45" s="108"/>
      <c r="O45" s="108"/>
      <c r="P45" s="108"/>
      <c r="Q45" s="108"/>
      <c r="R45" s="108"/>
      <c r="S45" s="108"/>
      <c r="T45" s="108"/>
      <c r="W45" s="146"/>
      <c r="X45" s="146"/>
      <c r="Y45" s="146"/>
    </row>
    <row r="46" spans="1:32" s="109" customFormat="1" ht="15" customHeight="1">
      <c r="A46" s="208" t="s">
        <v>194</v>
      </c>
      <c r="B46" s="227" t="s">
        <v>195</v>
      </c>
      <c r="C46" s="221"/>
      <c r="D46" s="210"/>
      <c r="E46" s="138"/>
      <c r="F46" s="263"/>
      <c r="G46" s="253"/>
      <c r="H46" s="172"/>
      <c r="I46" s="108"/>
      <c r="J46" s="110"/>
      <c r="K46" s="110"/>
      <c r="L46" s="110"/>
      <c r="M46" s="108"/>
      <c r="N46" s="108"/>
      <c r="O46" s="108"/>
      <c r="P46" s="108"/>
      <c r="Q46" s="108"/>
      <c r="R46" s="108"/>
      <c r="S46" s="108"/>
      <c r="T46" s="108"/>
      <c r="W46" s="146"/>
      <c r="X46" s="146"/>
      <c r="Y46" s="146"/>
    </row>
    <row r="47" spans="1:32" s="109" customFormat="1" ht="15" customHeight="1">
      <c r="A47" s="208" t="s">
        <v>196</v>
      </c>
      <c r="B47" s="227">
        <v>5603</v>
      </c>
      <c r="C47" s="221"/>
      <c r="D47" s="210"/>
      <c r="E47" s="199" t="s">
        <v>264</v>
      </c>
      <c r="F47" s="263"/>
      <c r="G47" s="253"/>
      <c r="H47" s="172"/>
      <c r="I47" s="108"/>
      <c r="J47" s="110"/>
      <c r="K47" s="110"/>
      <c r="L47" s="110"/>
      <c r="M47" s="108"/>
      <c r="N47" s="108"/>
      <c r="O47" s="108"/>
      <c r="P47" s="108"/>
      <c r="Q47" s="108"/>
      <c r="R47" s="108"/>
      <c r="S47" s="108"/>
      <c r="T47" s="108"/>
      <c r="W47" s="146"/>
      <c r="X47" s="146"/>
      <c r="Y47" s="146"/>
    </row>
    <row r="48" spans="1:32" s="109" customFormat="1" ht="15" customHeight="1">
      <c r="A48" s="200" t="s">
        <v>197</v>
      </c>
      <c r="B48" s="225">
        <v>2</v>
      </c>
      <c r="C48" s="222"/>
      <c r="D48" s="211"/>
      <c r="E48" s="120" t="s">
        <v>49</v>
      </c>
      <c r="F48" s="225"/>
      <c r="G48" s="253"/>
      <c r="H48" s="172"/>
      <c r="I48" s="108"/>
      <c r="J48" s="110"/>
      <c r="K48" s="110"/>
      <c r="L48" s="110"/>
      <c r="M48" s="108"/>
      <c r="N48" s="108"/>
      <c r="O48" s="108"/>
      <c r="P48" s="108"/>
      <c r="Q48" s="108"/>
      <c r="R48" s="108"/>
      <c r="S48" s="108"/>
      <c r="T48" s="108"/>
      <c r="W48" s="146"/>
      <c r="X48" s="146"/>
      <c r="Y48" s="146"/>
    </row>
    <row r="49" spans="1:25" s="107" customFormat="1" ht="15" customHeight="1">
      <c r="A49" s="200" t="s">
        <v>167</v>
      </c>
      <c r="B49" s="225" t="s">
        <v>198</v>
      </c>
      <c r="C49" s="222"/>
      <c r="D49" s="201"/>
      <c r="E49" s="105" t="s">
        <v>49</v>
      </c>
      <c r="F49" s="225" t="s">
        <v>50</v>
      </c>
      <c r="G49" s="253"/>
      <c r="H49" s="166"/>
      <c r="I49" s="55"/>
      <c r="J49" s="112"/>
      <c r="K49" s="112"/>
      <c r="L49" s="112"/>
      <c r="M49" s="55"/>
      <c r="N49" s="122"/>
      <c r="O49" s="55"/>
      <c r="P49" s="55"/>
      <c r="Q49" s="55"/>
      <c r="R49" s="55"/>
      <c r="S49" s="55"/>
      <c r="T49" s="55"/>
      <c r="W49" s="10"/>
      <c r="X49" s="10"/>
      <c r="Y49" s="10"/>
    </row>
    <row r="50" spans="1:25" s="107" customFormat="1" ht="15" customHeight="1">
      <c r="A50" s="217" t="s">
        <v>199</v>
      </c>
      <c r="B50" s="225"/>
      <c r="C50" s="222"/>
      <c r="D50" s="201"/>
      <c r="E50" s="105" t="s">
        <v>265</v>
      </c>
      <c r="F50" s="264" t="s">
        <v>266</v>
      </c>
      <c r="G50" s="253"/>
      <c r="H50" s="233"/>
      <c r="I50" s="55"/>
      <c r="J50" s="55"/>
      <c r="K50" s="55"/>
      <c r="L50" s="55"/>
      <c r="M50" s="55"/>
      <c r="S50" s="55"/>
      <c r="T50" s="55"/>
      <c r="W50" s="10"/>
      <c r="X50" s="10"/>
      <c r="Y50" s="10"/>
    </row>
    <row r="51" spans="1:25" s="107" customFormat="1" ht="15" customHeight="1">
      <c r="A51" s="200" t="s">
        <v>200</v>
      </c>
      <c r="B51" s="225" t="s">
        <v>201</v>
      </c>
      <c r="C51" s="222"/>
      <c r="D51" s="201"/>
      <c r="E51" s="105" t="s">
        <v>267</v>
      </c>
      <c r="F51" s="225" t="s">
        <v>268</v>
      </c>
      <c r="G51" s="253"/>
      <c r="H51" s="234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W51" s="10"/>
      <c r="X51" s="10"/>
      <c r="Y51" s="10"/>
    </row>
    <row r="52" spans="1:25" s="107" customFormat="1" ht="15" customHeight="1">
      <c r="A52" s="200" t="s">
        <v>202</v>
      </c>
      <c r="B52" s="225" t="s">
        <v>203</v>
      </c>
      <c r="C52" s="221"/>
      <c r="D52" s="202"/>
      <c r="E52" s="117" t="s">
        <v>269</v>
      </c>
      <c r="F52" s="224" t="s">
        <v>270</v>
      </c>
      <c r="G52" s="254"/>
      <c r="H52" s="175"/>
      <c r="S52" s="118"/>
      <c r="T52" s="55"/>
      <c r="W52" s="10"/>
      <c r="X52" s="10"/>
      <c r="Y52" s="10"/>
    </row>
    <row r="53" spans="1:25" s="107" customFormat="1" ht="15" customHeight="1">
      <c r="A53" s="200" t="s">
        <v>204</v>
      </c>
      <c r="B53" s="225" t="s">
        <v>205</v>
      </c>
      <c r="C53" s="221"/>
      <c r="D53" s="202"/>
      <c r="E53" s="117" t="s">
        <v>271</v>
      </c>
      <c r="F53" s="224">
        <v>50</v>
      </c>
      <c r="G53" s="254"/>
      <c r="H53" s="175"/>
      <c r="S53" s="55"/>
      <c r="T53" s="55"/>
      <c r="X53" s="10"/>
      <c r="Y53" s="10"/>
    </row>
    <row r="54" spans="1:25" s="107" customFormat="1" ht="15" customHeight="1">
      <c r="A54" s="200" t="s">
        <v>206</v>
      </c>
      <c r="B54" s="225" t="s">
        <v>207</v>
      </c>
      <c r="C54" s="221"/>
      <c r="D54" s="202"/>
      <c r="E54" s="117" t="s">
        <v>272</v>
      </c>
      <c r="F54" s="224"/>
      <c r="G54" s="254"/>
      <c r="H54" s="175"/>
      <c r="S54" s="55"/>
      <c r="T54" s="55"/>
      <c r="W54" s="10"/>
      <c r="X54" s="10"/>
      <c r="Y54" s="10"/>
    </row>
    <row r="55" spans="1:25" s="107" customFormat="1" ht="15" customHeight="1">
      <c r="A55" s="200" t="s">
        <v>208</v>
      </c>
      <c r="B55" s="225" t="s">
        <v>209</v>
      </c>
      <c r="C55" s="221"/>
      <c r="D55" s="202"/>
      <c r="E55" s="117" t="s">
        <v>273</v>
      </c>
      <c r="F55" s="224"/>
      <c r="G55" s="254"/>
      <c r="H55" s="175"/>
      <c r="S55" s="55"/>
      <c r="T55" s="55"/>
      <c r="W55" s="10"/>
      <c r="X55" s="10"/>
      <c r="Y55" s="10"/>
    </row>
    <row r="56" spans="1:25" s="107" customFormat="1" ht="15" customHeight="1">
      <c r="A56" s="217" t="s">
        <v>210</v>
      </c>
      <c r="B56" s="225"/>
      <c r="C56" s="221"/>
      <c r="D56" s="202"/>
      <c r="E56" s="117" t="s">
        <v>274</v>
      </c>
      <c r="F56" s="224" t="s">
        <v>275</v>
      </c>
      <c r="G56" s="254"/>
      <c r="H56" s="175"/>
      <c r="S56" s="118"/>
      <c r="T56" s="55"/>
      <c r="W56" s="10"/>
      <c r="X56" s="10"/>
      <c r="Y56" s="10"/>
    </row>
    <row r="57" spans="1:25" s="107" customFormat="1" ht="15" customHeight="1">
      <c r="A57" s="200" t="s">
        <v>171</v>
      </c>
      <c r="B57" s="225" t="s">
        <v>211</v>
      </c>
      <c r="C57" s="221"/>
      <c r="D57" s="202"/>
      <c r="E57" s="117" t="s">
        <v>276</v>
      </c>
      <c r="F57" s="224" t="s">
        <v>277</v>
      </c>
      <c r="G57" s="254"/>
      <c r="H57" s="175"/>
      <c r="S57" s="55"/>
      <c r="T57" s="55"/>
      <c r="W57" s="10"/>
      <c r="X57" s="10"/>
      <c r="Y57" s="10"/>
    </row>
    <row r="58" spans="1:25" s="107" customFormat="1" ht="15" customHeight="1">
      <c r="A58" s="200" t="s">
        <v>173</v>
      </c>
      <c r="B58" s="225" t="s">
        <v>211</v>
      </c>
      <c r="C58" s="221"/>
      <c r="D58" s="202"/>
      <c r="E58" s="117"/>
      <c r="F58" s="224"/>
      <c r="G58" s="254"/>
      <c r="H58" s="175"/>
      <c r="S58" s="55"/>
      <c r="T58" s="55"/>
      <c r="W58" s="10"/>
      <c r="X58" s="10"/>
      <c r="Y58" s="10"/>
    </row>
    <row r="59" spans="1:25" s="8" customFormat="1" ht="15" customHeight="1">
      <c r="A59" s="212"/>
      <c r="B59" s="213"/>
      <c r="C59" s="214"/>
      <c r="D59" s="214"/>
      <c r="E59" s="251" t="s">
        <v>278</v>
      </c>
      <c r="F59" s="260"/>
      <c r="G59" s="256"/>
      <c r="H59" s="177"/>
      <c r="S59" s="11"/>
      <c r="T59" s="30"/>
      <c r="W59" s="10"/>
      <c r="X59" s="10"/>
      <c r="Y59" s="10"/>
    </row>
    <row r="60" spans="1:25" s="8" customFormat="1" ht="15" customHeight="1">
      <c r="A60" s="212"/>
      <c r="B60" s="213"/>
      <c r="C60" s="214"/>
      <c r="D60" s="214"/>
      <c r="E60" s="251" t="s">
        <v>274</v>
      </c>
      <c r="F60" s="260" t="s">
        <v>279</v>
      </c>
      <c r="G60" s="256"/>
      <c r="H60" s="177"/>
      <c r="S60" s="11"/>
      <c r="T60" s="30"/>
      <c r="W60" s="10"/>
      <c r="X60" s="10"/>
      <c r="Y60" s="10"/>
    </row>
    <row r="61" spans="1:25" s="8" customFormat="1" ht="15" customHeight="1">
      <c r="A61" s="176"/>
      <c r="B61" s="31"/>
      <c r="E61" s="251" t="s">
        <v>276</v>
      </c>
      <c r="F61" s="260" t="s">
        <v>277</v>
      </c>
      <c r="G61" s="256"/>
      <c r="H61" s="177"/>
      <c r="S61" s="11"/>
      <c r="T61" s="30"/>
      <c r="W61" s="10"/>
      <c r="X61" s="10"/>
      <c r="Y61" s="10"/>
    </row>
    <row r="62" spans="1:25" s="8" customFormat="1" ht="15" customHeight="1">
      <c r="A62" s="176"/>
      <c r="B62" s="31"/>
      <c r="E62" s="251" t="s">
        <v>280</v>
      </c>
      <c r="F62" s="260" t="s">
        <v>281</v>
      </c>
      <c r="G62" s="256"/>
      <c r="H62" s="177"/>
      <c r="S62" s="11"/>
      <c r="T62" s="30"/>
      <c r="W62" s="10"/>
      <c r="X62" s="10"/>
      <c r="Y62" s="10"/>
    </row>
    <row r="63" spans="1:25" s="8" customFormat="1" ht="15" customHeight="1">
      <c r="A63" s="176"/>
      <c r="B63" s="31"/>
      <c r="E63" s="251" t="s">
        <v>282</v>
      </c>
      <c r="F63" s="260" t="s">
        <v>283</v>
      </c>
      <c r="G63" s="256"/>
      <c r="H63" s="177"/>
      <c r="S63" s="11"/>
      <c r="T63" s="30"/>
      <c r="W63" s="10"/>
      <c r="X63" s="10"/>
      <c r="Y63" s="10"/>
    </row>
    <row r="64" spans="1:25" s="8" customFormat="1" ht="15" customHeight="1">
      <c r="A64" s="176"/>
      <c r="B64" s="31"/>
      <c r="E64" s="251"/>
      <c r="F64" s="260"/>
      <c r="G64" s="256"/>
      <c r="H64" s="177"/>
      <c r="S64" s="29"/>
      <c r="T64" s="30"/>
      <c r="W64" s="10"/>
      <c r="X64" s="10"/>
      <c r="Y64" s="10"/>
    </row>
    <row r="65" spans="1:25" s="8" customFormat="1" ht="15" customHeight="1">
      <c r="A65" s="176"/>
      <c r="B65" s="31"/>
      <c r="E65" s="251" t="s">
        <v>284</v>
      </c>
      <c r="F65" s="260"/>
      <c r="G65" s="256"/>
      <c r="H65" s="177"/>
      <c r="S65" s="11"/>
      <c r="T65" s="30"/>
      <c r="W65" s="12"/>
      <c r="X65" s="10"/>
      <c r="Y65" s="10"/>
    </row>
    <row r="66" spans="1:25" s="8" customFormat="1" ht="15" customHeight="1">
      <c r="A66" s="176"/>
      <c r="B66" s="31"/>
      <c r="E66" s="251" t="s">
        <v>265</v>
      </c>
      <c r="F66" s="260"/>
      <c r="G66" s="256"/>
      <c r="H66" s="177"/>
      <c r="S66" s="11"/>
      <c r="T66" s="30"/>
      <c r="W66" s="12"/>
      <c r="X66" s="10"/>
      <c r="Y66" s="10"/>
    </row>
    <row r="67" spans="1:25" s="8" customFormat="1" ht="15" customHeight="1">
      <c r="A67" s="176"/>
      <c r="B67" s="31"/>
      <c r="E67" s="251" t="s">
        <v>267</v>
      </c>
      <c r="F67" s="260"/>
      <c r="G67" s="256"/>
      <c r="H67" s="177"/>
      <c r="S67" s="65"/>
      <c r="T67" s="30"/>
      <c r="W67" s="12"/>
      <c r="X67" s="10"/>
      <c r="Y67" s="10"/>
    </row>
    <row r="68" spans="1:25" s="8" customFormat="1" ht="15" customHeight="1">
      <c r="A68" s="176"/>
      <c r="B68" s="31"/>
      <c r="E68" s="251" t="s">
        <v>285</v>
      </c>
      <c r="F68" s="260"/>
      <c r="G68" s="256"/>
      <c r="H68" s="177"/>
      <c r="S68" s="39"/>
      <c r="T68" s="30"/>
      <c r="W68" s="12"/>
      <c r="X68" s="10"/>
      <c r="Y68" s="10"/>
    </row>
    <row r="69" spans="1:25" s="8" customFormat="1" ht="15" customHeight="1">
      <c r="A69" s="176"/>
      <c r="B69" s="31"/>
      <c r="E69" s="251" t="s">
        <v>49</v>
      </c>
      <c r="F69" s="260"/>
      <c r="G69" s="256"/>
      <c r="H69" s="177"/>
      <c r="S69" s="39"/>
      <c r="T69" s="30"/>
      <c r="W69" s="12"/>
      <c r="X69" s="10"/>
      <c r="Y69" s="10"/>
    </row>
    <row r="70" spans="1:25" s="8" customFormat="1" ht="15" customHeight="1">
      <c r="A70" s="176"/>
      <c r="B70" s="31"/>
      <c r="E70" s="196"/>
      <c r="F70" s="261"/>
      <c r="G70" s="257"/>
      <c r="H70" s="177"/>
      <c r="S70" s="68"/>
      <c r="T70" s="30"/>
      <c r="W70" s="12"/>
      <c r="X70" s="10"/>
      <c r="Y70" s="10"/>
    </row>
    <row r="71" spans="1:25" s="8" customFormat="1" ht="15" customHeight="1">
      <c r="A71" s="176"/>
      <c r="B71" s="31"/>
      <c r="E71" s="196"/>
      <c r="F71" s="261"/>
      <c r="G71" s="257"/>
      <c r="H71" s="177"/>
      <c r="S71" s="68"/>
      <c r="T71" s="30"/>
      <c r="W71" s="12"/>
      <c r="X71" s="10"/>
      <c r="Y71" s="10"/>
    </row>
    <row r="72" spans="1:25" s="8" customFormat="1" ht="15" customHeight="1">
      <c r="A72" s="176"/>
      <c r="B72" s="31"/>
      <c r="F72" s="262"/>
      <c r="G72" s="258"/>
      <c r="H72" s="177"/>
      <c r="S72" s="68"/>
      <c r="T72" s="30"/>
      <c r="W72" s="12"/>
      <c r="X72" s="10"/>
      <c r="Y72" s="10"/>
    </row>
    <row r="73" spans="1:25" s="8" customFormat="1" ht="15" customHeight="1" thickBot="1">
      <c r="A73" s="178"/>
      <c r="B73" s="179"/>
      <c r="C73" s="180"/>
      <c r="D73" s="180"/>
      <c r="E73" s="180"/>
      <c r="F73" s="180"/>
      <c r="G73" s="180"/>
      <c r="H73" s="181"/>
      <c r="S73" s="68"/>
      <c r="T73" s="30"/>
      <c r="W73" s="12"/>
      <c r="X73" s="10"/>
      <c r="Y73" s="10"/>
    </row>
    <row r="74" spans="1:25" s="8" customFormat="1" ht="15" customHeight="1">
      <c r="B74" s="31"/>
      <c r="S74" s="68"/>
      <c r="T74" s="30"/>
      <c r="W74" s="12"/>
      <c r="X74" s="10"/>
      <c r="Y74" s="10"/>
    </row>
    <row r="75" spans="1:25" s="8" customFormat="1" ht="15" customHeight="1">
      <c r="B75" s="31"/>
      <c r="S75" s="68"/>
      <c r="T75" s="30"/>
      <c r="W75" s="12"/>
      <c r="X75" s="10"/>
      <c r="Y75" s="10"/>
    </row>
    <row r="76" spans="1:25" s="8" customFormat="1" ht="15" customHeight="1">
      <c r="B76" s="31"/>
      <c r="S76" s="68"/>
      <c r="T76" s="30"/>
      <c r="W76" s="12"/>
      <c r="X76" s="10"/>
      <c r="Y76" s="10"/>
    </row>
    <row r="77" spans="1:25" s="8" customFormat="1" ht="15" customHeight="1">
      <c r="B77" s="31"/>
      <c r="S77" s="68"/>
      <c r="T77" s="30"/>
      <c r="W77" s="12"/>
      <c r="X77" s="10"/>
      <c r="Y77" s="10"/>
    </row>
    <row r="78" spans="1:25" s="8" customFormat="1" ht="15" customHeight="1">
      <c r="B78" s="31"/>
      <c r="S78" s="68"/>
      <c r="T78" s="30"/>
      <c r="W78" s="12"/>
      <c r="X78" s="10"/>
      <c r="Y78" s="10"/>
    </row>
    <row r="79" spans="1:25" s="8" customFormat="1" ht="15" customHeight="1">
      <c r="B79" s="31"/>
      <c r="S79" s="68"/>
      <c r="T79" s="30"/>
      <c r="W79" s="12"/>
      <c r="X79" s="10"/>
      <c r="Y79" s="10"/>
    </row>
    <row r="80" spans="1:25" s="8" customFormat="1" ht="15" customHeight="1">
      <c r="B80" s="31"/>
      <c r="S80" s="68"/>
      <c r="T80" s="30"/>
      <c r="W80" s="10"/>
      <c r="X80" s="10"/>
      <c r="Y80" s="10"/>
    </row>
    <row r="81" spans="1:16154" s="8" customFormat="1" ht="15" customHeight="1">
      <c r="B81" s="31"/>
      <c r="S81" s="11"/>
      <c r="T81" s="30"/>
      <c r="W81" s="10"/>
      <c r="X81" s="10"/>
      <c r="Y81" s="10"/>
    </row>
    <row r="82" spans="1:16154" s="8" customFormat="1" ht="15" customHeight="1">
      <c r="B82" s="31"/>
      <c r="C82" s="31"/>
      <c r="D82" s="31"/>
      <c r="E82" s="31"/>
      <c r="F82" s="35"/>
      <c r="G82" s="34"/>
      <c r="H82" s="35"/>
      <c r="I82" s="31"/>
      <c r="J82" s="31"/>
      <c r="K82" s="31"/>
      <c r="L82" s="31"/>
      <c r="M82" s="29"/>
      <c r="N82" s="29"/>
      <c r="O82" s="29"/>
      <c r="P82" s="29"/>
      <c r="Q82" s="29"/>
      <c r="R82" s="29"/>
      <c r="S82" s="29"/>
      <c r="T82" s="29"/>
      <c r="W82" s="10"/>
      <c r="X82" s="10"/>
      <c r="Y82" s="10"/>
    </row>
    <row r="83" spans="1:16154" s="8" customFormat="1" ht="15" customHeight="1">
      <c r="G83" s="43"/>
      <c r="H83" s="44"/>
      <c r="M83" s="40"/>
      <c r="N83" s="40"/>
      <c r="O83" s="40"/>
      <c r="P83" s="40"/>
      <c r="Q83" s="40"/>
      <c r="R83" s="40"/>
      <c r="S83" s="40"/>
      <c r="T83" s="40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5"/>
      <c r="B87" s="303"/>
      <c r="C87" s="303"/>
      <c r="D87" s="303"/>
      <c r="E87" s="303"/>
      <c r="F87" s="303"/>
      <c r="G87" s="55"/>
      <c r="H87" s="55"/>
      <c r="I87" s="55"/>
      <c r="J87" s="55"/>
      <c r="K87" s="127"/>
      <c r="L87" s="303"/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5"/>
      <c r="B88" s="122"/>
      <c r="C88" s="55"/>
      <c r="D88" s="47"/>
      <c r="E88" s="51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5"/>
      <c r="B89" s="122"/>
      <c r="C89" s="107"/>
      <c r="D89" s="107"/>
      <c r="E89" s="121"/>
      <c r="F89" s="55"/>
      <c r="G89" s="55"/>
      <c r="H89" s="55"/>
      <c r="I89" s="55"/>
      <c r="J89" s="55"/>
      <c r="K89" s="127"/>
      <c r="L89" s="55"/>
      <c r="M89" s="55"/>
      <c r="N89" s="45"/>
      <c r="O89" s="49"/>
      <c r="P89" s="55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5"/>
      <c r="B90" s="122"/>
      <c r="C90" s="107"/>
      <c r="D90" s="107"/>
      <c r="E90" s="121"/>
      <c r="F90" s="55"/>
      <c r="G90" s="55"/>
      <c r="H90" s="55"/>
      <c r="I90" s="55"/>
      <c r="J90" s="55"/>
      <c r="K90" s="127"/>
      <c r="L90" s="55"/>
      <c r="M90" s="55"/>
      <c r="N90" s="51"/>
      <c r="O90" s="55"/>
      <c r="P90" s="5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5"/>
      <c r="B91" s="107"/>
      <c r="C91" s="107"/>
      <c r="D91" s="107"/>
      <c r="E91" s="107"/>
      <c r="F91" s="107"/>
      <c r="G91" s="55"/>
      <c r="H91" s="55"/>
      <c r="I91" s="55"/>
      <c r="J91" s="55"/>
      <c r="K91" s="55"/>
      <c r="L91" s="127"/>
      <c r="M91" s="55"/>
      <c r="N91" s="41"/>
      <c r="O91" s="49"/>
      <c r="P91" s="55"/>
    </row>
    <row r="92" spans="1:16154" ht="15" customHeight="1">
      <c r="A92" s="55"/>
      <c r="B92" s="107"/>
      <c r="C92" s="107"/>
      <c r="D92" s="107"/>
      <c r="E92" s="107"/>
      <c r="F92" s="107"/>
      <c r="G92" s="55"/>
      <c r="H92" s="55"/>
      <c r="I92" s="55"/>
      <c r="J92" s="55"/>
      <c r="K92" s="127"/>
      <c r="L92" s="55"/>
      <c r="M92" s="127"/>
      <c r="N92" s="55"/>
      <c r="O92" s="55"/>
      <c r="P92" s="55"/>
    </row>
    <row r="93" spans="1:16154" ht="15" customHeight="1">
      <c r="A93" s="55"/>
      <c r="B93" s="127"/>
      <c r="C93" s="55"/>
      <c r="D93" s="55"/>
      <c r="E93" s="41"/>
      <c r="F93" s="55"/>
      <c r="G93" s="55"/>
      <c r="H93" s="55"/>
      <c r="I93" s="55"/>
      <c r="J93" s="55"/>
      <c r="K93" s="49"/>
      <c r="L93" s="127"/>
      <c r="M93" s="55"/>
      <c r="N93" s="45"/>
      <c r="O93" s="49"/>
      <c r="P93" s="122"/>
    </row>
    <row r="94" spans="1:16154" ht="15" customHeight="1">
      <c r="A94" s="31"/>
      <c r="B94" s="33"/>
      <c r="C94" s="31"/>
      <c r="D94" s="31"/>
      <c r="E94" s="41"/>
      <c r="F94" s="39"/>
      <c r="G94" s="31"/>
      <c r="H94" s="31"/>
      <c r="I94" s="31"/>
      <c r="J94" s="31"/>
      <c r="K94" s="11"/>
      <c r="L94" s="52"/>
      <c r="M94" s="52"/>
      <c r="N94" s="53"/>
      <c r="O94" s="52"/>
      <c r="P94" s="40"/>
    </row>
    <row r="95" spans="1:16154" s="8" customFormat="1" ht="15" customHeight="1">
      <c r="A95" s="31"/>
      <c r="B95" s="33"/>
      <c r="C95" s="34"/>
      <c r="D95" s="31"/>
      <c r="E95" s="45"/>
      <c r="F95" s="39"/>
      <c r="G95" s="31"/>
      <c r="H95" s="31"/>
      <c r="I95" s="31"/>
      <c r="J95" s="31"/>
      <c r="K95" s="11"/>
      <c r="L95" s="33"/>
      <c r="M95" s="29"/>
      <c r="N95" s="54"/>
      <c r="O95" s="50"/>
      <c r="P95" s="39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31"/>
      <c r="B96" s="31"/>
      <c r="C96" s="31"/>
      <c r="D96" s="31"/>
      <c r="E96" s="55"/>
      <c r="F96" s="39"/>
      <c r="G96" s="56"/>
      <c r="H96" s="31"/>
      <c r="I96" s="31"/>
      <c r="J96" s="31"/>
      <c r="K96" s="11"/>
      <c r="L96" s="52"/>
      <c r="M96" s="52"/>
      <c r="N96" s="40"/>
      <c r="O96" s="52"/>
      <c r="P96" s="52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31"/>
      <c r="B97" s="33"/>
      <c r="C97" s="31"/>
      <c r="D97" s="31"/>
      <c r="E97" s="41"/>
      <c r="F97" s="39"/>
      <c r="G97" s="56"/>
      <c r="H97" s="31"/>
      <c r="I97" s="31"/>
      <c r="J97" s="31"/>
      <c r="K97" s="11"/>
      <c r="L97" s="29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31"/>
      <c r="B98" s="31"/>
      <c r="C98" s="31"/>
      <c r="D98" s="31"/>
      <c r="E98" s="55"/>
      <c r="F98" s="39"/>
      <c r="G98" s="56"/>
      <c r="H98" s="31"/>
      <c r="I98" s="31"/>
      <c r="J98" s="31"/>
      <c r="K98" s="11"/>
      <c r="L98" s="29"/>
      <c r="M98" s="57"/>
      <c r="N98" s="57"/>
      <c r="O98" s="11"/>
      <c r="P98" s="57"/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31"/>
      <c r="B99" s="33"/>
      <c r="C99" s="29"/>
      <c r="D99" s="31"/>
      <c r="E99" s="54"/>
      <c r="F99" s="39"/>
      <c r="G99" s="56"/>
      <c r="H99" s="31"/>
      <c r="I99" s="31"/>
      <c r="J99" s="31"/>
      <c r="K99" s="29"/>
      <c r="L99" s="29"/>
      <c r="M99" s="57"/>
      <c r="N99" s="58"/>
      <c r="O99" s="39"/>
      <c r="P99" s="58"/>
    </row>
    <row r="100" spans="1:16154" ht="15" customHeight="1">
      <c r="A100" s="31"/>
      <c r="B100" s="31"/>
      <c r="C100" s="31"/>
      <c r="D100" s="31"/>
      <c r="E100" s="31"/>
      <c r="F100" s="35"/>
      <c r="G100" s="56"/>
      <c r="H100" s="31"/>
      <c r="I100" s="31"/>
      <c r="J100" s="31"/>
      <c r="K100" s="11"/>
      <c r="L100" s="29"/>
      <c r="M100" s="57"/>
      <c r="N100" s="57"/>
      <c r="O100" s="39"/>
      <c r="P100" s="39"/>
    </row>
    <row r="101" spans="1:16154" ht="15" customHeight="1">
      <c r="A101" s="31"/>
      <c r="B101" s="59"/>
      <c r="C101" s="31"/>
      <c r="D101" s="42"/>
      <c r="E101" s="41"/>
      <c r="F101" s="37"/>
      <c r="G101" s="31"/>
      <c r="H101" s="31"/>
      <c r="I101" s="31"/>
      <c r="J101" s="31"/>
      <c r="K101" s="11"/>
      <c r="L101" s="59"/>
      <c r="M101" s="60"/>
      <c r="N101" s="54"/>
      <c r="O101" s="61"/>
      <c r="P101" s="62"/>
    </row>
    <row r="102" spans="1:16154" ht="15" customHeight="1">
      <c r="A102" s="31"/>
      <c r="B102" s="31"/>
      <c r="C102" s="31"/>
      <c r="D102" s="42"/>
      <c r="E102" s="49"/>
      <c r="F102" s="63"/>
      <c r="G102" s="31"/>
      <c r="H102" s="31"/>
      <c r="I102" s="31"/>
      <c r="J102" s="31"/>
      <c r="K102" s="11"/>
      <c r="L102" s="31"/>
      <c r="M102" s="60"/>
      <c r="N102" s="54"/>
      <c r="O102" s="61"/>
      <c r="P102" s="64"/>
    </row>
    <row r="103" spans="1:16154" ht="15" customHeight="1">
      <c r="A103" s="31"/>
      <c r="B103" s="59"/>
      <c r="C103" s="31"/>
      <c r="D103" s="42"/>
      <c r="E103" s="41"/>
      <c r="F103" s="37"/>
      <c r="G103" s="31"/>
      <c r="H103" s="31"/>
      <c r="I103" s="31"/>
      <c r="J103" s="31"/>
      <c r="K103" s="11"/>
      <c r="L103" s="59"/>
      <c r="M103" s="60"/>
      <c r="N103" s="54"/>
      <c r="O103" s="61"/>
      <c r="P103" s="62"/>
    </row>
    <row r="104" spans="1:16154" ht="15" customHeight="1">
      <c r="A104" s="31"/>
      <c r="B104" s="35"/>
      <c r="C104" s="31"/>
      <c r="D104" s="42"/>
      <c r="E104" s="66"/>
      <c r="F104" s="67"/>
      <c r="G104" s="31"/>
      <c r="H104" s="31"/>
      <c r="I104" s="31"/>
      <c r="J104" s="31"/>
      <c r="K104" s="11"/>
      <c r="L104" s="35"/>
      <c r="M104" s="60"/>
      <c r="N104" s="54"/>
      <c r="O104" s="61"/>
      <c r="P104" s="64"/>
    </row>
    <row r="105" spans="1:16154" ht="15" customHeight="1">
      <c r="A105" s="31"/>
      <c r="B105" s="59"/>
      <c r="C105" s="31"/>
      <c r="D105" s="42"/>
      <c r="E105" s="41"/>
      <c r="F105" s="37"/>
      <c r="G105" s="31"/>
      <c r="H105" s="31"/>
      <c r="I105" s="31"/>
      <c r="J105" s="31"/>
      <c r="K105" s="32"/>
      <c r="L105" s="59"/>
      <c r="M105" s="60"/>
      <c r="N105" s="54"/>
      <c r="O105" s="61"/>
      <c r="P105" s="62"/>
    </row>
    <row r="106" spans="1:16154" ht="15" customHeight="1">
      <c r="A106" s="31"/>
      <c r="B106" s="35"/>
      <c r="C106" s="35"/>
      <c r="D106" s="42"/>
      <c r="E106" s="66"/>
      <c r="F106" s="69"/>
      <c r="G106" s="31"/>
      <c r="H106" s="31"/>
      <c r="I106" s="31"/>
      <c r="J106" s="31"/>
      <c r="K106" s="11"/>
      <c r="L106" s="35"/>
      <c r="M106" s="60"/>
      <c r="N106" s="54"/>
      <c r="O106" s="61"/>
      <c r="P106" s="64"/>
    </row>
    <row r="107" spans="1:16154" ht="15" customHeight="1">
      <c r="A107" s="31"/>
      <c r="B107" s="42"/>
      <c r="C107" s="31"/>
      <c r="D107" s="42"/>
      <c r="E107" s="41"/>
      <c r="F107" s="37"/>
      <c r="G107" s="31"/>
      <c r="H107" s="31"/>
      <c r="I107" s="31"/>
      <c r="J107" s="31"/>
      <c r="K107" s="32"/>
      <c r="L107" s="42"/>
      <c r="M107" s="60"/>
      <c r="N107" s="54"/>
      <c r="O107" s="61"/>
      <c r="P107" s="62"/>
    </row>
    <row r="108" spans="1:16154" ht="15" customHeight="1">
      <c r="A108" s="31"/>
      <c r="B108" s="35"/>
      <c r="C108" s="31"/>
      <c r="D108" s="42"/>
      <c r="E108" s="49"/>
      <c r="F108" s="67"/>
      <c r="G108" s="56"/>
      <c r="H108" s="31"/>
      <c r="I108" s="31"/>
      <c r="J108" s="31"/>
      <c r="K108" s="11"/>
      <c r="L108" s="35"/>
      <c r="M108" s="60"/>
      <c r="N108" s="54"/>
      <c r="O108" s="61"/>
      <c r="P108" s="64"/>
    </row>
    <row r="109" spans="1:16154" ht="15" customHeight="1">
      <c r="A109" s="31"/>
      <c r="B109" s="42"/>
      <c r="C109" s="31"/>
      <c r="D109" s="42"/>
      <c r="E109" s="41"/>
      <c r="F109" s="37"/>
      <c r="G109" s="31"/>
      <c r="H109" s="31"/>
      <c r="I109" s="31"/>
      <c r="J109" s="31"/>
      <c r="K109" s="32"/>
      <c r="L109" s="42"/>
      <c r="M109" s="60"/>
      <c r="N109" s="54"/>
      <c r="O109" s="61"/>
      <c r="P109" s="62"/>
    </row>
    <row r="110" spans="1:16154" ht="15" customHeight="1">
      <c r="A110" s="31"/>
      <c r="B110" s="35"/>
      <c r="C110" s="31"/>
      <c r="D110" s="42"/>
      <c r="E110" s="49"/>
      <c r="F110" s="37"/>
      <c r="G110" s="31"/>
      <c r="H110" s="31"/>
      <c r="I110" s="31"/>
      <c r="J110" s="31"/>
      <c r="K110" s="11"/>
      <c r="L110" s="35"/>
      <c r="M110" s="60"/>
      <c r="N110" s="54"/>
      <c r="O110" s="61"/>
      <c r="P110" s="64"/>
    </row>
    <row r="111" spans="1:16154" ht="15" customHeight="1">
      <c r="A111" s="31"/>
      <c r="B111" s="42"/>
      <c r="C111" s="31"/>
      <c r="D111" s="42"/>
      <c r="E111" s="41"/>
      <c r="F111" s="37"/>
      <c r="G111" s="31"/>
      <c r="H111" s="31"/>
      <c r="I111" s="31"/>
      <c r="J111" s="31"/>
      <c r="K111" s="32"/>
      <c r="L111" s="42"/>
      <c r="M111" s="60"/>
      <c r="N111" s="54"/>
      <c r="O111" s="61"/>
      <c r="P111" s="62"/>
    </row>
    <row r="112" spans="1:16154" ht="15" customHeight="1">
      <c r="A112" s="31"/>
      <c r="B112" s="31"/>
      <c r="C112" s="31"/>
      <c r="D112" s="42"/>
      <c r="E112" s="66"/>
      <c r="F112" s="69"/>
      <c r="G112" s="31"/>
      <c r="H112" s="31"/>
      <c r="I112" s="31"/>
      <c r="J112" s="31"/>
      <c r="K112" s="11"/>
      <c r="L112" s="31"/>
      <c r="M112" s="60"/>
      <c r="N112" s="54"/>
      <c r="O112" s="61"/>
      <c r="P112" s="64"/>
    </row>
    <row r="113" spans="1:16" ht="15" customHeight="1">
      <c r="A113" s="31"/>
      <c r="B113" s="42"/>
      <c r="C113" s="31"/>
      <c r="D113" s="42"/>
      <c r="E113" s="41"/>
      <c r="F113" s="37"/>
      <c r="G113" s="31"/>
      <c r="H113" s="31"/>
      <c r="I113" s="31"/>
      <c r="J113" s="31"/>
      <c r="K113" s="32"/>
      <c r="L113" s="42"/>
      <c r="M113" s="60"/>
      <c r="N113" s="54"/>
      <c r="O113" s="61"/>
      <c r="P113" s="62"/>
    </row>
    <row r="114" spans="1:16" ht="15" customHeight="1">
      <c r="A114" s="31"/>
      <c r="B114" s="31"/>
      <c r="C114" s="31"/>
      <c r="D114" s="42"/>
      <c r="E114" s="49"/>
      <c r="F114" s="67"/>
      <c r="G114" s="31"/>
      <c r="H114" s="31"/>
      <c r="I114" s="31"/>
      <c r="J114" s="31"/>
      <c r="K114" s="11"/>
      <c r="L114" s="31"/>
      <c r="M114" s="60"/>
      <c r="N114" s="54"/>
      <c r="O114" s="61"/>
      <c r="P114" s="64"/>
    </row>
    <row r="115" spans="1:16" ht="15" customHeight="1">
      <c r="A115" s="31"/>
      <c r="B115" s="42"/>
      <c r="C115" s="31"/>
      <c r="D115" s="42"/>
      <c r="E115" s="41"/>
      <c r="F115" s="37"/>
      <c r="G115" s="31"/>
      <c r="H115" s="31"/>
      <c r="I115" s="31"/>
      <c r="J115" s="31"/>
      <c r="K115" s="32"/>
      <c r="L115" s="42"/>
      <c r="M115" s="60"/>
      <c r="N115" s="54"/>
      <c r="O115" s="61"/>
      <c r="P115" s="62"/>
    </row>
    <row r="116" spans="1:16" ht="15" customHeight="1">
      <c r="A116" s="31"/>
      <c r="B116" s="33"/>
      <c r="C116" s="31"/>
      <c r="D116" s="70"/>
      <c r="E116" s="34"/>
      <c r="F116" s="70"/>
      <c r="G116" s="31"/>
      <c r="H116" s="31"/>
      <c r="I116" s="31"/>
      <c r="J116" s="31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&amp;LDocument No. F8924
Revision No. 6&amp;RLast Review Date: 14/12/2022
Next Review Date: 14/12/2024</oddFooter>
  </headerFooter>
  <colBreaks count="1" manualBreakCount="1">
    <brk id="13" max="7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zoomScaleNormal="100" workbookViewId="0"/>
  </sheetViews>
  <sheetFormatPr defaultRowHeight="12.75"/>
  <sheetData>
    <row r="1" spans="1:1">
      <c r="A1" t="s">
        <v>308</v>
      </c>
    </row>
    <row r="2" spans="1:1">
      <c r="A2" t="s">
        <v>309</v>
      </c>
    </row>
  </sheetData>
  <pageMargins left="0.7" right="0.7" top="0.75" bottom="0.75" header="0.3" footer="0.3"/>
  <pageSetup paperSize="9" orientation="portrait" r:id="rId1"/>
  <headerFooter>
    <oddFooter>&amp;LDocument No. F8924
Revision No. 6&amp;RLast Review Date: 14/12/2022
Next Review Date: 14/12/2024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A2404042</value>
    </field>
    <field name="Objective-Title">
      <value order="0">F8924 - SPS Commissioning Worksheet</value>
    </field>
    <field name="Objective-Description">
      <value order="0"/>
    </field>
    <field name="Objective-CreationStamp">
      <value order="0">2014-07-23T22:38:46Z</value>
    </field>
    <field name="Objective-IsApproved">
      <value order="0">false</value>
    </field>
    <field name="Objective-IsPublished">
      <value order="0">true</value>
    </field>
    <field name="Objective-DatePublished">
      <value order="0">2022-12-19T00:04:54Z</value>
    </field>
    <field name="Objective-ModificationStamp">
      <value order="0">2022-12-19T00:04:53Z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vA9877266</value>
    </field>
    <field name="Objective-Version">
      <value order="0">12.0</value>
    </field>
    <field name="Objective-VersionNumber">
      <value order="0">13</value>
    </field>
    <field name="Objective-VersionComment">
      <value order="0">Automatically released to invoke intranet publishing of Written Direction document at 19-12-2022 10:04:44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Internal Form (Controlled)</value>
      </field>
      <field name="Objective-Written Direction Document Number">
        <value order="0">F8924</value>
      </field>
      <field name="Objective-WD Status">
        <value order="0">Current</value>
      </field>
      <field name="Objective-WD Revision Number">
        <value order="0">6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2022-12-13T14:00:00Z</value>
      </field>
      <field name="Objective-WD Next Review Date">
        <value order="0">2024-12-13T14:00:00Z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Ben Van Wegen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Instructions</vt:lpstr>
      <vt:lpstr>Project Info</vt:lpstr>
      <vt:lpstr>Setup</vt:lpstr>
      <vt:lpstr>Drawdown</vt:lpstr>
      <vt:lpstr>SS, VFD, DOL Settings</vt:lpstr>
      <vt:lpstr>Flowmeter Settings</vt:lpstr>
      <vt:lpstr>Notes</vt:lpstr>
      <vt:lpstr>Drawdown!Print_Area</vt:lpstr>
      <vt:lpstr>'Flowmeter Settings'!Print_Area</vt:lpstr>
      <vt:lpstr>Instructions!Print_Area</vt:lpstr>
      <vt:lpstr>'Project Info'!Print_Area</vt:lpstr>
      <vt:lpstr>Setup!Print_Area</vt:lpstr>
      <vt:lpstr>'SS, VFD, DOL Settings'!Print_Area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Ashleigh McNaughton</cp:lastModifiedBy>
  <cp:lastPrinted>2011-12-01T02:07:16Z</cp:lastPrinted>
  <dcterms:created xsi:type="dcterms:W3CDTF">2010-11-15T00:35:48Z</dcterms:created>
  <dcterms:modified xsi:type="dcterms:W3CDTF">2022-12-20T02:05:19Z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A2404042</vt:lpwstr>
  </property>
  <property fmtid="{D5CDD505-2E9C-101B-9397-08002B2CF9AE}" pid="4" name="Objective-Title">
    <vt:lpwstr>F8924 - SPS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2014-07-23T23:32:19Z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2022-12-19T00:04:54Z</vt:filetime>
  </property>
  <property fmtid="{D5CDD505-2E9C-101B-9397-08002B2CF9AE}" pid="10" name="Objective-ModificationStamp">
    <vt:filetime>2022-12-19T00:04:53Z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12.0</vt:lpwstr>
  </property>
  <property fmtid="{D5CDD505-2E9C-101B-9397-08002B2CF9AE}" pid="16" name="Objective-VersionNumber">
    <vt:r8>13</vt:r8>
  </property>
  <property fmtid="{D5CDD505-2E9C-101B-9397-08002B2CF9AE}" pid="17" name="Objective-VersionComment">
    <vt:lpwstr>Automatically released to invoke intranet publishing of Written Direction document at 19-12-2022 10:04:44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F8924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Internal Form (Controlled)</vt:lpwstr>
  </property>
  <property fmtid="{D5CDD505-2E9C-101B-9397-08002B2CF9AE}" pid="35" name="Objective-Written Direction Document Number">
    <vt:lpwstr>F8924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6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2022-12-13T14:00:00Z</vt:filetime>
  </property>
  <property fmtid="{D5CDD505-2E9C-101B-9397-08002B2CF9AE}" pid="41" name="Objective-WD Next Review Date">
    <vt:filetime>2024-12-13T14:00:00Z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Ben Van Wegen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vA9877266</vt:lpwstr>
  </property>
</Properties>
</file>